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3.111\data\R.Pogosyan\տեղեկագիր\"/>
    </mc:Choice>
  </mc:AlternateContent>
  <xr:revisionPtr revIDLastSave="0" documentId="13_ncr:1_{FC113B4D-363C-46C2-9818-65D606EFDAC7}" xr6:coauthVersionLast="45" xr6:coauthVersionMax="45" xr10:uidLastSave="{00000000-0000-0000-0000-000000000000}"/>
  <bookViews>
    <workbookView xWindow="-120" yWindow="-120" windowWidth="20730" windowHeight="11160" tabRatio="527" xr2:uid="{00000000-000D-0000-FFFF-FFFF00000000}"/>
  </bookViews>
  <sheets>
    <sheet name="2023" sheetId="9" r:id="rId1"/>
  </sheets>
  <externalReferences>
    <externalReference r:id="rId2"/>
  </externalReferences>
  <definedNames>
    <definedName name="_xlnm._FilterDatabase" localSheetId="0" hidden="1">'2023'!$A$10:$I$716</definedName>
    <definedName name="_xlnm.Print_Titles" localSheetId="0">'2023'!$6:$6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70" i="9" l="1"/>
  <c r="G275" i="9" l="1"/>
  <c r="G278" i="9"/>
  <c r="G274" i="9" l="1"/>
  <c r="G273" i="9" s="1"/>
  <c r="G638" i="9"/>
  <c r="G656" i="9"/>
  <c r="G699" i="9"/>
  <c r="G624" i="9"/>
  <c r="G250" i="9"/>
  <c r="G197" i="9"/>
  <c r="G161" i="9"/>
  <c r="G123" i="9"/>
  <c r="J700" i="9"/>
  <c r="J675" i="9"/>
  <c r="J657" i="9"/>
  <c r="J653" i="9"/>
  <c r="J639" i="9"/>
  <c r="J611" i="9"/>
  <c r="J607" i="9"/>
  <c r="J589" i="9"/>
  <c r="J580" i="9"/>
  <c r="J579" i="9"/>
  <c r="J575" i="9"/>
  <c r="J543" i="9"/>
  <c r="J512" i="9"/>
  <c r="J506" i="9"/>
  <c r="J493" i="9"/>
  <c r="J471" i="9"/>
  <c r="J458" i="9"/>
  <c r="J457" i="9"/>
  <c r="J443" i="9"/>
  <c r="J426" i="9"/>
  <c r="J388" i="9"/>
  <c r="J378" i="9"/>
  <c r="J377" i="9"/>
  <c r="J280" i="9"/>
  <c r="J264" i="9"/>
  <c r="J251" i="9"/>
  <c r="J241" i="9"/>
  <c r="J234" i="9"/>
  <c r="J230" i="9"/>
  <c r="J223" i="9"/>
  <c r="J219" i="9"/>
  <c r="J178" i="9"/>
  <c r="J152" i="9"/>
  <c r="J151" i="9"/>
  <c r="J147" i="9"/>
  <c r="J143" i="9"/>
  <c r="J130" i="9"/>
  <c r="J124" i="9"/>
  <c r="J114" i="9"/>
  <c r="J113" i="9"/>
  <c r="J109" i="9"/>
  <c r="J108" i="9"/>
  <c r="J96" i="9"/>
  <c r="J90" i="9"/>
  <c r="J76" i="9"/>
  <c r="J52" i="9"/>
  <c r="J33" i="9"/>
  <c r="J15" i="9"/>
  <c r="J10" i="9"/>
  <c r="J9" i="9"/>
  <c r="J8" i="9"/>
  <c r="J7" i="9"/>
  <c r="G322" i="9" l="1"/>
  <c r="G317" i="9"/>
  <c r="G217" i="9" l="1"/>
  <c r="G216" i="9" s="1"/>
  <c r="G713" i="9"/>
  <c r="G15" i="9"/>
  <c r="G34" i="9"/>
  <c r="G37" i="9"/>
  <c r="G13" i="9"/>
  <c r="G11" i="9"/>
  <c r="G78" i="9"/>
  <c r="G10" i="9" l="1"/>
  <c r="K15" i="9"/>
  <c r="G637" i="9"/>
  <c r="G605" i="9" l="1"/>
  <c r="G232" i="9" l="1"/>
  <c r="G231" i="9" s="1"/>
  <c r="G230" i="9" s="1"/>
  <c r="G673" i="9" l="1"/>
  <c r="G655" i="9"/>
  <c r="G654" i="9" s="1"/>
  <c r="G653" i="9" s="1"/>
  <c r="G670" i="9"/>
  <c r="G698" i="9" l="1"/>
  <c r="G262" i="9"/>
  <c r="G682" i="9" l="1"/>
  <c r="G419" i="9"/>
  <c r="G375" i="9"/>
  <c r="G324" i="9"/>
  <c r="G307" i="9"/>
  <c r="G541" i="9" l="1"/>
  <c r="G539" i="9"/>
  <c r="G84" i="9"/>
  <c r="G563" i="9"/>
  <c r="G469" i="9"/>
  <c r="G424" i="9"/>
  <c r="G343" i="9"/>
  <c r="G286" i="9"/>
  <c r="G285" i="9" s="1"/>
  <c r="G111" i="9"/>
  <c r="G110" i="9" s="1"/>
  <c r="G109" i="9" s="1"/>
  <c r="G108" i="9" s="1"/>
  <c r="G139" i="9"/>
  <c r="G132" i="9"/>
  <c r="G198" i="9"/>
  <c r="G709" i="9"/>
  <c r="G489" i="9"/>
  <c r="G483" i="9"/>
  <c r="G690" i="9"/>
  <c r="G601" i="9"/>
  <c r="G100" i="9"/>
  <c r="G94" i="9"/>
  <c r="G692" i="9"/>
  <c r="G694" i="9"/>
  <c r="G696" i="9"/>
  <c r="G715" i="9"/>
  <c r="G390" i="9"/>
  <c r="G389" i="9" s="1"/>
  <c r="G210" i="9"/>
  <c r="G180" i="9"/>
  <c r="G659" i="9"/>
  <c r="G481" i="9"/>
  <c r="G473" i="9"/>
  <c r="G491" i="9"/>
  <c r="G363" i="9"/>
  <c r="G267" i="9"/>
  <c r="G225" i="9"/>
  <c r="G224" i="9" s="1"/>
  <c r="G214" i="9"/>
  <c r="G212" i="9"/>
  <c r="G176" i="9"/>
  <c r="G174" i="9"/>
  <c r="G172" i="9"/>
  <c r="G128" i="9"/>
  <c r="G116" i="9"/>
  <c r="G271" i="9"/>
  <c r="G260" i="9"/>
  <c r="G627" i="9"/>
  <c r="G625" i="9"/>
  <c r="G44" i="9"/>
  <c r="G537" i="9"/>
  <c r="G269" i="9"/>
  <c r="G236" i="9"/>
  <c r="G235" i="9" s="1"/>
  <c r="G190" i="9"/>
  <c r="G182" i="9"/>
  <c r="G202" i="9"/>
  <c r="G47" i="9"/>
  <c r="G54" i="9"/>
  <c r="G61" i="9"/>
  <c r="G134" i="9"/>
  <c r="G145" i="9"/>
  <c r="G144" i="9" s="1"/>
  <c r="G143" i="9" s="1"/>
  <c r="G149" i="9"/>
  <c r="G148" i="9" s="1"/>
  <c r="G147" i="9" s="1"/>
  <c r="G122" i="9"/>
  <c r="G121" i="9" s="1"/>
  <c r="G258" i="9"/>
  <c r="G254" i="9"/>
  <c r="G253" i="9" s="1"/>
  <c r="G252" i="9" s="1"/>
  <c r="G374" i="9"/>
  <c r="G435" i="9"/>
  <c r="G409" i="9"/>
  <c r="G408" i="9" s="1"/>
  <c r="G412" i="9"/>
  <c r="G577" i="9"/>
  <c r="G576" i="9" s="1"/>
  <c r="G575" i="9" s="1"/>
  <c r="G547" i="9"/>
  <c r="G677" i="9"/>
  <c r="G676" i="9" s="1"/>
  <c r="G599" i="9"/>
  <c r="G587" i="9"/>
  <c r="G98" i="9"/>
  <c r="G573" i="9"/>
  <c r="G156" i="9"/>
  <c r="G372" i="9"/>
  <c r="G154" i="9"/>
  <c r="G386" i="9"/>
  <c r="G68" i="9"/>
  <c r="G67" i="9" s="1"/>
  <c r="G41" i="9"/>
  <c r="G88" i="9"/>
  <c r="G667" i="9"/>
  <c r="G166" i="9"/>
  <c r="G170" i="9"/>
  <c r="G158" i="9"/>
  <c r="G160" i="9"/>
  <c r="G162" i="9"/>
  <c r="G164" i="9"/>
  <c r="G168" i="9"/>
  <c r="G92" i="9"/>
  <c r="G460" i="9"/>
  <c r="G382" i="9"/>
  <c r="G206" i="9"/>
  <c r="G208" i="9"/>
  <c r="G204" i="9"/>
  <c r="G184" i="9"/>
  <c r="G186" i="9"/>
  <c r="G188" i="9"/>
  <c r="G192" i="9"/>
  <c r="G194" i="9"/>
  <c r="G196" i="9"/>
  <c r="G684" i="9"/>
  <c r="G686" i="9"/>
  <c r="G688" i="9"/>
  <c r="G680" i="9"/>
  <c r="G615" i="9"/>
  <c r="G617" i="9"/>
  <c r="G619" i="9"/>
  <c r="G621" i="9"/>
  <c r="G623" i="9"/>
  <c r="G629" i="9"/>
  <c r="G631" i="9"/>
  <c r="G633" i="9"/>
  <c r="G635" i="9"/>
  <c r="G613" i="9"/>
  <c r="G711" i="9"/>
  <c r="G707" i="9"/>
  <c r="G239" i="9"/>
  <c r="G238" i="9" s="1"/>
  <c r="G86" i="9"/>
  <c r="G527" i="9"/>
  <c r="G39" i="9"/>
  <c r="G50" i="9"/>
  <c r="G228" i="9"/>
  <c r="G227" i="9" s="1"/>
  <c r="G428" i="9"/>
  <c r="G367" i="9"/>
  <c r="G380" i="9"/>
  <c r="G502" i="9"/>
  <c r="G441" i="9"/>
  <c r="G430" i="9"/>
  <c r="G432" i="9"/>
  <c r="G467" i="9"/>
  <c r="G401" i="9"/>
  <c r="G406" i="9"/>
  <c r="G555" i="9"/>
  <c r="G414" i="9"/>
  <c r="G416" i="9"/>
  <c r="G65" i="9"/>
  <c r="G593" i="9"/>
  <c r="G249" i="9"/>
  <c r="G72" i="9"/>
  <c r="G448" i="9"/>
  <c r="G450" i="9"/>
  <c r="G445" i="9"/>
  <c r="G444" i="9" s="1"/>
  <c r="G453" i="9"/>
  <c r="G455" i="9"/>
  <c r="G571" i="9"/>
  <c r="G603" i="9"/>
  <c r="G56" i="9"/>
  <c r="G58" i="9"/>
  <c r="G63" i="9"/>
  <c r="G74" i="9"/>
  <c r="G119" i="9"/>
  <c r="G126" i="9"/>
  <c r="G137" i="9"/>
  <c r="G141" i="9"/>
  <c r="G221" i="9"/>
  <c r="G220" i="9" s="1"/>
  <c r="G219" i="9" s="1"/>
  <c r="G243" i="9"/>
  <c r="G245" i="9"/>
  <c r="G247" i="9"/>
  <c r="G283" i="9"/>
  <c r="G282" i="9" s="1"/>
  <c r="G290" i="9"/>
  <c r="G289" i="9" s="1"/>
  <c r="G293" i="9"/>
  <c r="G295" i="9"/>
  <c r="G298" i="9"/>
  <c r="G300" i="9"/>
  <c r="G303" i="9"/>
  <c r="G305" i="9"/>
  <c r="G309" i="9"/>
  <c r="G311" i="9"/>
  <c r="G315" i="9"/>
  <c r="G314" i="9" s="1"/>
  <c r="G320" i="9"/>
  <c r="G326" i="9"/>
  <c r="G328" i="9"/>
  <c r="G331" i="9"/>
  <c r="G333" i="9"/>
  <c r="G337" i="9"/>
  <c r="G339" i="9"/>
  <c r="G341" i="9"/>
  <c r="G361" i="9"/>
  <c r="G359" i="9"/>
  <c r="G357" i="9"/>
  <c r="G355" i="9"/>
  <c r="G353" i="9"/>
  <c r="G351" i="9"/>
  <c r="G349" i="9"/>
  <c r="G347" i="9"/>
  <c r="G365" i="9"/>
  <c r="G384" i="9"/>
  <c r="G396" i="9"/>
  <c r="G398" i="9"/>
  <c r="G422" i="9"/>
  <c r="G495" i="9"/>
  <c r="G494" i="9" s="1"/>
  <c r="G498" i="9"/>
  <c r="G500" i="9"/>
  <c r="G504" i="9"/>
  <c r="G508" i="9"/>
  <c r="G510" i="9"/>
  <c r="G514" i="9"/>
  <c r="G534" i="9"/>
  <c r="G545" i="9"/>
  <c r="G551" i="9"/>
  <c r="G553" i="9"/>
  <c r="G557" i="9"/>
  <c r="G560" i="9"/>
  <c r="G565" i="9"/>
  <c r="G567" i="9"/>
  <c r="G569" i="9"/>
  <c r="G549" i="9"/>
  <c r="G582" i="9"/>
  <c r="G581" i="9" s="1"/>
  <c r="G585" i="9"/>
  <c r="G591" i="9"/>
  <c r="G595" i="9"/>
  <c r="G597" i="9"/>
  <c r="G609" i="9"/>
  <c r="G608" i="9" s="1"/>
  <c r="G607" i="9" s="1"/>
  <c r="G649" i="9"/>
  <c r="G645" i="9"/>
  <c r="G647" i="9"/>
  <c r="G641" i="9"/>
  <c r="G643" i="9"/>
  <c r="G651" i="9"/>
  <c r="G661" i="9"/>
  <c r="G663" i="9"/>
  <c r="G665" i="9"/>
  <c r="G703" i="9"/>
  <c r="G702" i="9" s="1"/>
  <c r="G701" i="9" s="1"/>
  <c r="G521" i="9"/>
  <c r="G612" i="9" l="1"/>
  <c r="G427" i="9"/>
  <c r="G257" i="9"/>
  <c r="G346" i="9"/>
  <c r="G345" i="9" s="1"/>
  <c r="G336" i="9"/>
  <c r="G335" i="9" s="1"/>
  <c r="G319" i="9"/>
  <c r="G179" i="9"/>
  <c r="G178" i="9" s="1"/>
  <c r="G153" i="9"/>
  <c r="G152" i="9" s="1"/>
  <c r="G60" i="9"/>
  <c r="G33" i="9"/>
  <c r="G91" i="9"/>
  <c r="G90" i="9" s="1"/>
  <c r="G658" i="9"/>
  <c r="G657" i="9" s="1"/>
  <c r="G679" i="9"/>
  <c r="G675" i="9" s="1"/>
  <c r="G281" i="9"/>
  <c r="G97" i="9"/>
  <c r="G96" i="9" s="1"/>
  <c r="G590" i="9"/>
  <c r="G589" i="9" s="1"/>
  <c r="G611" i="9"/>
  <c r="G447" i="9"/>
  <c r="G584" i="9"/>
  <c r="G580" i="9" s="1"/>
  <c r="G297" i="9"/>
  <c r="G434" i="9"/>
  <c r="G223" i="9"/>
  <c r="G256" i="9"/>
  <c r="G251" i="9" s="1"/>
  <c r="G131" i="9"/>
  <c r="G46" i="9"/>
  <c r="G459" i="9"/>
  <c r="G458" i="9" s="1"/>
  <c r="G452" i="9"/>
  <c r="G395" i="9"/>
  <c r="G411" i="9"/>
  <c r="G640" i="9"/>
  <c r="G639" i="9" s="1"/>
  <c r="G544" i="9"/>
  <c r="G543" i="9" s="1"/>
  <c r="G536" i="9"/>
  <c r="G513" i="9"/>
  <c r="G507" i="9"/>
  <c r="G506" i="9" s="1"/>
  <c r="G497" i="9"/>
  <c r="G493" i="9" s="1"/>
  <c r="G472" i="9"/>
  <c r="G471" i="9" s="1"/>
  <c r="G379" i="9"/>
  <c r="G378" i="9" s="1"/>
  <c r="G330" i="9"/>
  <c r="G292" i="9"/>
  <c r="G266" i="9"/>
  <c r="G265" i="9" s="1"/>
  <c r="G264" i="9" s="1"/>
  <c r="G125" i="9"/>
  <c r="G124" i="9" s="1"/>
  <c r="G115" i="9"/>
  <c r="G114" i="9" s="1"/>
  <c r="G53" i="9"/>
  <c r="G302" i="9"/>
  <c r="G71" i="9"/>
  <c r="G70" i="9" s="1"/>
  <c r="G400" i="9"/>
  <c r="G77" i="9"/>
  <c r="G76" i="9" s="1"/>
  <c r="G706" i="9"/>
  <c r="G705" i="9" s="1"/>
  <c r="G700" i="9" s="1"/>
  <c r="G242" i="9"/>
  <c r="G241" i="9" s="1"/>
  <c r="G234" i="9"/>
  <c r="G136" i="9"/>
  <c r="G421" i="9"/>
  <c r="G426" i="9" l="1"/>
  <c r="G151" i="9"/>
  <c r="G443" i="9"/>
  <c r="G9" i="9"/>
  <c r="G579" i="9"/>
  <c r="G130" i="9"/>
  <c r="G512" i="9"/>
  <c r="G457" i="9" s="1"/>
  <c r="G388" i="9"/>
  <c r="G313" i="9"/>
  <c r="G288" i="9"/>
  <c r="G52" i="9"/>
  <c r="G113" i="9" l="1"/>
  <c r="G377" i="9"/>
  <c r="G8" i="9"/>
  <c r="G280" i="9"/>
  <c r="G7" i="9" l="1"/>
  <c r="K230" i="9"/>
  <c r="K10" i="9"/>
  <c r="K653" i="9" l="1"/>
  <c r="K639" i="9"/>
  <c r="K611" i="9"/>
  <c r="K607" i="9"/>
  <c r="K589" i="9"/>
  <c r="K580" i="9"/>
  <c r="K575" i="9"/>
  <c r="K543" i="9"/>
  <c r="K506" i="9"/>
  <c r="K471" i="9"/>
  <c r="K458" i="9"/>
  <c r="K378" i="9"/>
  <c r="K241" i="9"/>
  <c r="K219" i="9"/>
  <c r="K178" i="9"/>
  <c r="K147" i="9"/>
  <c r="K143" i="9"/>
  <c r="K124" i="9"/>
  <c r="K109" i="9"/>
  <c r="K96" i="9"/>
  <c r="K90" i="9"/>
  <c r="K76" i="9"/>
  <c r="K70" i="9"/>
  <c r="K33" i="9"/>
  <c r="K108" i="9" l="1"/>
  <c r="K234" i="9"/>
  <c r="K443" i="9"/>
  <c r="K52" i="9"/>
  <c r="K114" i="9"/>
  <c r="K223" i="9"/>
  <c r="K130" i="9"/>
  <c r="K657" i="9"/>
  <c r="K152" i="9"/>
  <c r="K388" i="9"/>
  <c r="K493" i="9"/>
  <c r="K426" i="9"/>
  <c r="K9" i="9"/>
  <c r="K675" i="9"/>
  <c r="K700" i="9"/>
  <c r="K512" i="9"/>
  <c r="K251" i="9"/>
  <c r="K264" i="9"/>
  <c r="K151" i="9" l="1"/>
  <c r="K8" i="9"/>
  <c r="K113" i="9"/>
  <c r="K579" i="9"/>
  <c r="K457" i="9"/>
  <c r="K377" i="9"/>
  <c r="K280" i="9"/>
  <c r="K7" i="9" l="1"/>
</calcChain>
</file>

<file path=xl/sharedStrings.xml><?xml version="1.0" encoding="utf-8"?>
<sst xmlns="http://schemas.openxmlformats.org/spreadsheetml/2006/main" count="1290" uniqueCount="729">
  <si>
    <t>Նախադպրոցական հիմնարկներ</t>
  </si>
  <si>
    <t>Տարրական, հիմնական և միջնակարգ ընդհանուր կրթություն</t>
  </si>
  <si>
    <t>Արհեստագործական ուսումնարաններ</t>
  </si>
  <si>
    <t>Միջին մասնագիտական կրթություն</t>
  </si>
  <si>
    <t>Բարձրագույն կրթություն</t>
  </si>
  <si>
    <t>Բարձրագույն 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</si>
  <si>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</si>
  <si>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</si>
  <si>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Պետական աջակցություն մարզադպրոցներին</t>
  </si>
  <si>
    <t>Լրացուցիչ կրթություն</t>
  </si>
  <si>
    <t xml:space="preserve">Կրթությանը տրամադրվող օժանդակ ծառայություններ </t>
  </si>
  <si>
    <t>01</t>
  </si>
  <si>
    <t>0100</t>
  </si>
  <si>
    <t>0110</t>
  </si>
  <si>
    <t>0111</t>
  </si>
  <si>
    <t>02</t>
  </si>
  <si>
    <t>03</t>
  </si>
  <si>
    <t>04</t>
  </si>
  <si>
    <t>Գյուղատնտեսական միջոցառումների իրականացման ծրագրեր</t>
  </si>
  <si>
    <t>Անասնաբուժական և սանիտարական սպասարկման միջոցառումներ</t>
  </si>
  <si>
    <t>Կրթություն (այլ դասերին չպատկանող)</t>
  </si>
  <si>
    <t>ՍՈՑԻԱԼԱԿԱՆ ՊԱՇՏՊԱՆՈՒԹՅՈՒՆ</t>
  </si>
  <si>
    <t>Վատառողջություն և անաշխատունակություն</t>
  </si>
  <si>
    <t>Վատառողջություն</t>
  </si>
  <si>
    <t>Անաշխատունակություն</t>
  </si>
  <si>
    <t>Հաշմանդամներին պրոթեզաօրթոպեդիկ պարագաներով ապահովում և աչքի պրոթեզավորում</t>
  </si>
  <si>
    <t>Ծերություն</t>
  </si>
  <si>
    <t>Շարքային զինծառայողների և նրանց ընտանիքների անդամների կենսաթոշակներ</t>
  </si>
  <si>
    <t>Սոցիալական կենսաթոշակներ</t>
  </si>
  <si>
    <t xml:space="preserve">Հարազատին կորցրած անձինք </t>
  </si>
  <si>
    <t>Ընտանիքի անդամներ և զավակներ</t>
  </si>
  <si>
    <t xml:space="preserve">Պետական նպաստներ </t>
  </si>
  <si>
    <t xml:space="preserve">Դրամական (նյութական) օգնություն սոցիալապես անապահով քաղաքացիներին և ընտանիքներին  </t>
  </si>
  <si>
    <t>Տնային տնտեսությունների հետազոտություններ</t>
  </si>
  <si>
    <t>Առաջին դասարան ընդունվող երեխաներին միանվագ դրամական օգնության տրամադրում</t>
  </si>
  <si>
    <t>Գործազրկություն</t>
  </si>
  <si>
    <t xml:space="preserve">Սոցիալական հատուկ արտոնություններ (այլ դասերին չպատկանող) </t>
  </si>
  <si>
    <t>Հայրենական մեծ պատերազմի վետերանների պատվովճարներ</t>
  </si>
  <si>
    <t>Սոցիալական պաշտպանություն (այլ դասերին չպատկանող)</t>
  </si>
  <si>
    <t>Սոցիալական պաշտպանությանը տրամադրվող օժանդակ ծառայություններ (այլ դասերին չպատկանող)</t>
  </si>
  <si>
    <t>Ձևաթղթերի, համակարգչային ծրագրերի ձեռքբերում, տեղադրում, շահագործում և սպասարկում</t>
  </si>
  <si>
    <t>1</t>
  </si>
  <si>
    <t>2</t>
  </si>
  <si>
    <t>Առողջարանային բուժման և հանգստյան տների ուղեգրերի ձեռքբերում</t>
  </si>
  <si>
    <t>ՀԻՄՆԱԿԱՆ ԲԱԺԻՆՆԵՐԻՆ ՉԴԱՍՎՈՂ ԾԱԽՍԵՐ</t>
  </si>
  <si>
    <t>Այլ  ծախսեր</t>
  </si>
  <si>
    <t>Այլ  ծրագրեր</t>
  </si>
  <si>
    <t>Կապիտալ ներդրումներ</t>
  </si>
  <si>
    <t>Հատուկ նպատակների ծախսեր</t>
  </si>
  <si>
    <t>Գույքի գնման ծախսեր</t>
  </si>
  <si>
    <t>Նախորդ տարիներից առաջացած պարտքերի մարում</t>
  </si>
  <si>
    <t>05</t>
  </si>
  <si>
    <t>06</t>
  </si>
  <si>
    <t>0112</t>
  </si>
  <si>
    <t>0113</t>
  </si>
  <si>
    <t>0130</t>
  </si>
  <si>
    <t>0131</t>
  </si>
  <si>
    <t>Մասնագիտացված բժշկական օգնության ծառայություններ</t>
  </si>
  <si>
    <t>0132</t>
  </si>
  <si>
    <t>0133</t>
  </si>
  <si>
    <t>0140</t>
  </si>
  <si>
    <t>0141</t>
  </si>
  <si>
    <t>0160</t>
  </si>
  <si>
    <t>0161</t>
  </si>
  <si>
    <t>07</t>
  </si>
  <si>
    <t>08</t>
  </si>
  <si>
    <t>09</t>
  </si>
  <si>
    <t>10</t>
  </si>
  <si>
    <t>11</t>
  </si>
  <si>
    <t>12</t>
  </si>
  <si>
    <t>13</t>
  </si>
  <si>
    <t>14</t>
  </si>
  <si>
    <t>0180</t>
  </si>
  <si>
    <t>0181</t>
  </si>
  <si>
    <t>0300</t>
  </si>
  <si>
    <t>0310</t>
  </si>
  <si>
    <t>0311</t>
  </si>
  <si>
    <t>0312</t>
  </si>
  <si>
    <t>0320</t>
  </si>
  <si>
    <t>0321</t>
  </si>
  <si>
    <t>0330</t>
  </si>
  <si>
    <t>0331</t>
  </si>
  <si>
    <t>0332</t>
  </si>
  <si>
    <t>0340</t>
  </si>
  <si>
    <t>0341</t>
  </si>
  <si>
    <t>0400</t>
  </si>
  <si>
    <t>0410</t>
  </si>
  <si>
    <t>0411</t>
  </si>
  <si>
    <t>0420</t>
  </si>
  <si>
    <t>0421</t>
  </si>
  <si>
    <t>Պետական աջակցություն  «Արցախի ձայն» փակ բաժնետիրական ընկերությանը</t>
  </si>
  <si>
    <t>Բույսերի պաշտպանության միջոցառումների իրականացում</t>
  </si>
  <si>
    <t>Խորհրդատվական և տպագրական ծառայությունների ու մոնիտորինգի կազմակերպում</t>
  </si>
  <si>
    <t>Գյուղատնտեսական կենդանիների արհեստական սերմնավորում</t>
  </si>
  <si>
    <t>Պետական աջակցություն ՀՕՄ-ի Արցախի մեկուսի մասնաճյուղի «Սոսե» մանկապարտեզներին</t>
  </si>
  <si>
    <t>0454</t>
  </si>
  <si>
    <t>0470</t>
  </si>
  <si>
    <t>0472</t>
  </si>
  <si>
    <t>0473</t>
  </si>
  <si>
    <t>0500</t>
  </si>
  <si>
    <t>0600</t>
  </si>
  <si>
    <t>0630</t>
  </si>
  <si>
    <t>0631</t>
  </si>
  <si>
    <t>0660</t>
  </si>
  <si>
    <t>0661</t>
  </si>
  <si>
    <t>0700</t>
  </si>
  <si>
    <t>0710</t>
  </si>
  <si>
    <t>0711</t>
  </si>
  <si>
    <t>0713</t>
  </si>
  <si>
    <t>0720</t>
  </si>
  <si>
    <t>0721</t>
  </si>
  <si>
    <t>0723</t>
  </si>
  <si>
    <t>0724</t>
  </si>
  <si>
    <t>0730</t>
  </si>
  <si>
    <t>0731</t>
  </si>
  <si>
    <t>0732</t>
  </si>
  <si>
    <t>0733</t>
  </si>
  <si>
    <t>0740</t>
  </si>
  <si>
    <t>0741</t>
  </si>
  <si>
    <t>0760</t>
  </si>
  <si>
    <t>0761</t>
  </si>
  <si>
    <t>0762</t>
  </si>
  <si>
    <t>0800</t>
  </si>
  <si>
    <t>0810</t>
  </si>
  <si>
    <t>0811</t>
  </si>
  <si>
    <t>0820</t>
  </si>
  <si>
    <t>0821</t>
  </si>
  <si>
    <t>0822</t>
  </si>
  <si>
    <t>0823</t>
  </si>
  <si>
    <t>0824</t>
  </si>
  <si>
    <t>0825</t>
  </si>
  <si>
    <t>0827</t>
  </si>
  <si>
    <t>0830</t>
  </si>
  <si>
    <t>0831</t>
  </si>
  <si>
    <t>0832</t>
  </si>
  <si>
    <t>0840</t>
  </si>
  <si>
    <t>0841</t>
  </si>
  <si>
    <t>0842</t>
  </si>
  <si>
    <t>0843</t>
  </si>
  <si>
    <t>0900</t>
  </si>
  <si>
    <t>0910</t>
  </si>
  <si>
    <t>0911</t>
  </si>
  <si>
    <t>0920</t>
  </si>
  <si>
    <t>0921</t>
  </si>
  <si>
    <t>0930</t>
  </si>
  <si>
    <t>0931</t>
  </si>
  <si>
    <t>0932</t>
  </si>
  <si>
    <t>0940</t>
  </si>
  <si>
    <t>0941</t>
  </si>
  <si>
    <t>0950</t>
  </si>
  <si>
    <t>0951</t>
  </si>
  <si>
    <t>0952</t>
  </si>
  <si>
    <t>0960</t>
  </si>
  <si>
    <t>0961</t>
  </si>
  <si>
    <t>0980</t>
  </si>
  <si>
    <t>0981</t>
  </si>
  <si>
    <t>1000</t>
  </si>
  <si>
    <t>Պետական աջակցություն «Սպասարկում» պետական ոչ առևտրային կազմակերպությանը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</si>
  <si>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</si>
  <si>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</si>
  <si>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Պետական աջակցություն «Պետական պահուստ» պետական ոչ առևտրային կազմակերպությանը</t>
  </si>
  <si>
    <r>
      <t>«Ձայն արդարության</t>
    </r>
    <r>
      <rPr>
        <sz val="11"/>
        <rFont val="Arial"/>
        <family val="2"/>
      </rPr>
      <t>»</t>
    </r>
    <r>
      <rPr>
        <sz val="11"/>
        <rFont val="GHEA Grapalat"/>
        <family val="3"/>
      </rPr>
      <t xml:space="preserve"> ռադիոկայանի պահպանում</t>
    </r>
  </si>
  <si>
    <r>
      <t>«Ստեփանակերտի Թամարա Քամալյանի անվան պետական բժշկական քոլեջ»</t>
    </r>
    <r>
      <rPr>
        <sz val="11"/>
        <rFont val="GHEA Grapalat"/>
        <family val="3"/>
      </rPr>
      <t xml:space="preserve"> պետական ոչ առևտրային կազմակերպության կրթության գծով ուսանողական նպաստների և կրթաթոշակների տրամադրում </t>
    </r>
  </si>
  <si>
    <t xml:space="preserve">Տեղամասային հիվանդանոցների հիվանդանոցային բուժօգնության գծով կատարած ծախսերի փոխհատուցում </t>
  </si>
  <si>
    <t xml:space="preserve"> </t>
  </si>
  <si>
    <t>Պետական աջակցություն «Գնահատման և թեստավորման կենտրոն» պետական ոչ առևտրային կազմակերպությանը</t>
  </si>
  <si>
    <r>
      <t xml:space="preserve">Զորակոչման և </t>
    </r>
    <r>
      <rPr>
        <sz val="11"/>
        <color indexed="8"/>
        <rFont val="GHEA Grapalat"/>
        <family val="3"/>
      </rPr>
      <t>այլ միջոցառումների կազմակերպման</t>
    </r>
    <r>
      <rPr>
        <sz val="11"/>
        <rFont val="GHEA Grapalat"/>
        <family val="3"/>
      </rPr>
      <t xml:space="preserve">  հետ կապված ծախսեր</t>
    </r>
  </si>
  <si>
    <t>Հավելված N 1</t>
  </si>
  <si>
    <t>Բաժին</t>
  </si>
  <si>
    <t>Խումբ</t>
  </si>
  <si>
    <t>Դաս</t>
  </si>
  <si>
    <t>Բյուջետային ծախսերի գործառական դասակարգման բաժինների, խմբերի և դասերի, ֆինանսավորվող ծրագրերի և վերջիններս իրականացնող մարմինների անվանումները</t>
  </si>
  <si>
    <t>ԸՆԴՀԱՆՈՒՐ ԲՆՈՒՅԹԻ ՀԱՆՐԱՅԻՆ ԾԱՌԱՅՈՒԹՅՈՒՆՆԵՐ</t>
  </si>
  <si>
    <t>Օրենսդիր և գործադիր մարմիններ, ‎պետական կառավարում, ֆինանսական և հարկաբյուջետային հարաբերություններ, արտաքին հարաբերություններ</t>
  </si>
  <si>
    <t xml:space="preserve">Օրենսդիր և գործադիր  մարմիններ, պետական կառավարում </t>
  </si>
  <si>
    <t>Օրենսդիր իշխանության մարմնի պահպանում</t>
  </si>
  <si>
    <t>Գործադիր իշխանության, պետական կառավարման հանրապետական և տարածքային կառավարման մարմինների  պահպանում</t>
  </si>
  <si>
    <t>Ստեփանակերտի քաղաքապետարան</t>
  </si>
  <si>
    <t>Ասկերանի շրջանի վարչակազմ</t>
  </si>
  <si>
    <t>Հադրութի շրջանի վարչակազմ</t>
  </si>
  <si>
    <t>Մարտակերտի շրջանի վարչակազմ</t>
  </si>
  <si>
    <t>Մարտունու շրջանի վարչակազմ</t>
  </si>
  <si>
    <t>Շահումյանի շրջանի վարչակազմ</t>
  </si>
  <si>
    <t>Շուշիի շրջանի վարչակազմ</t>
  </si>
  <si>
    <t>Քաշաթաղի շրջանի վարչակազմ</t>
  </si>
  <si>
    <t xml:space="preserve">Ֆինանսական և հարկաբյուջետային հարաբերություններ </t>
  </si>
  <si>
    <t xml:space="preserve">Գործադիր իշխանության, պետական կառավարման հանրապետական և տարածքային կառավարման մարմինների  պահպանում </t>
  </si>
  <si>
    <t xml:space="preserve">Արտաքին հարաբերություններ </t>
  </si>
  <si>
    <t>Արտասահմանյան պաշտոնական գործուղումներ</t>
  </si>
  <si>
    <t>Ընդհանուր բնույթի ծառայություններ</t>
  </si>
  <si>
    <t>Քաղաքացիական ծառայության  կադրերի ռեզերվում գտնվող քաղաքացիական ծառայողների վարձատրության հետ կապված ծախսեր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</si>
  <si>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</si>
  <si>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</si>
  <si>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</si>
  <si>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 xml:space="preserve">Ընդհանուր բնույթի հետազոտական աշխատանք </t>
  </si>
  <si>
    <t>Գիտություն</t>
  </si>
  <si>
    <t>Ընդհանուր բնույթի հանրային ծառայություններ (այլ դասերին չպատկանող)</t>
  </si>
  <si>
    <t xml:space="preserve">Ընդհանուր բնույթի հանրային ծառայություններ (այլ դասերին չպատկանող) </t>
  </si>
  <si>
    <t>Կառավարության տարբեր մակարդակների միջև իրականացվող ընդհանուր բնույթի տրանսֆերտներ</t>
  </si>
  <si>
    <t xml:space="preserve">Դոտացիաների տրամադրում համայնքների բյուջեներին </t>
  </si>
  <si>
    <t>ՀԱՍԱՐԱԿԱԿԱՆ ԿԱՐԳ, ԱՆՎՏԱՆԳՈՒԹՅՈՒՆ ԵՎ ԴԱՏԱԿԱՆ ԳՈՐԾՈՒՆԵՈՒԹՅՈՒՆ</t>
  </si>
  <si>
    <t>Հասարակական կարգ և անվտանգություն</t>
  </si>
  <si>
    <t>Ոստիկանություն</t>
  </si>
  <si>
    <t>Հասարակական  կարգի պահպանության ապահովում</t>
  </si>
  <si>
    <t>Ազգային անվտանգություն</t>
  </si>
  <si>
    <t>Ազգային անվտանգության ապահովում</t>
  </si>
  <si>
    <t>Փրկարար ծառայություն</t>
  </si>
  <si>
    <t>Դատական գործունեություն և իրավական  պաշտպանություն</t>
  </si>
  <si>
    <t xml:space="preserve">Դատարաններ </t>
  </si>
  <si>
    <t>Իրավական պաշտպանություն</t>
  </si>
  <si>
    <t>Հանրային պաշտպանի գրասենյակի պահպանում</t>
  </si>
  <si>
    <t>Քաղաքացիներին և իրավաբանական անձանց պատճառված վնասի և այլ պարտավորությունների հատուցման ենթակա ծախսեր</t>
  </si>
  <si>
    <t>Դատախազություն</t>
  </si>
  <si>
    <t>Պետական աջակցություն «Գնումների աջակցման կենտրոն» պետական ոչ առևտրային կազմակերպությանը</t>
  </si>
  <si>
    <t>Պետական աջակցություն «Արցախի գիտական կենտրոն» պետական ոչ առևտրային կազմակերպությանը</t>
  </si>
  <si>
    <t>ՏՆՏԵՍԱԿԱՆ ՀԱՐԱԲԵՐՈՒԹՅՈՒՆՆԵՐ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</si>
  <si>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</si>
  <si>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</si>
  <si>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>Աջակցություն Արցախի ներդրումային հիմնադրամին</t>
  </si>
  <si>
    <t>Տնտեսական զարգացման ծրագրեր</t>
  </si>
  <si>
    <t>Գյուղատնտեսություն, անտառային տնտեսություն, ձկնորսություն և որսորդություն</t>
  </si>
  <si>
    <t xml:space="preserve">Գյուղատնտեսություն </t>
  </si>
  <si>
    <t>Պատվաստուկների և այլ հակահամաճարակային միջոցառումների համար անհրաժեշտ պարագաների ձեռքբերում</t>
  </si>
  <si>
    <t>Աջակցություն գյուղի և գյուղատնտեսության աջակցության հիմնադրամին</t>
  </si>
  <si>
    <t>Վառելիք և էներգետիկա</t>
  </si>
  <si>
    <t>Էլեկտրաէներգիա</t>
  </si>
  <si>
    <t>Տրանսպորտ</t>
  </si>
  <si>
    <t xml:space="preserve">Օդային տրանսպորտ </t>
  </si>
  <si>
    <t>Այլ բնագավառներ</t>
  </si>
  <si>
    <t>Հյուրանոցներ և հասարակական սննդի օբյեկտներ</t>
  </si>
  <si>
    <t>Պատվիրակությունների ընդունելություններ</t>
  </si>
  <si>
    <t xml:space="preserve">Զբոսաշրջություն </t>
  </si>
  <si>
    <t>Տնտեսական հարաբերություններ (այլ դասերին չպատկանող)</t>
  </si>
  <si>
    <t>Ոչ ֆինանսական ակտիվների օտարումից մուտքեր</t>
  </si>
  <si>
    <t>ՇՐՋԱԿԱ ՄԻՋԱՎԱՅՐԻ ՊԱՇՏՊԱՆՈՒԹՅՈՒՆ</t>
  </si>
  <si>
    <t>ԲՆԱԿԱՐԱՆԱՅԻՆ ՇԻՆԱՐԱՐՈՒԹՅՈՒՆ ԵՎ ԿՈՄՈՒՆԱԼ ԾԱՌԱՅՈՒԹՅՈՒՆՆԵՐ</t>
  </si>
  <si>
    <t>Ջրամատակարարում</t>
  </si>
  <si>
    <t xml:space="preserve">Ջրամատակարարում </t>
  </si>
  <si>
    <t>Բնակարանային շինարարություն և կոմունալ ծառայություններ (այլ դասերին չպատկանող)</t>
  </si>
  <si>
    <t>ԱՌՈՂՋԱՊԱՀՈՒԹՅՈՒՆ</t>
  </si>
  <si>
    <t>Բժշկական ապրանքներ, սարքեր և սարքավորումներ</t>
  </si>
  <si>
    <t>Դեղագործական ապրանքներ</t>
  </si>
  <si>
    <t>Կենտրոնացված կարգով դեղորայքի ձեռքբերում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</si>
  <si>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</si>
  <si>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</si>
  <si>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</si>
  <si>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Բնակչության առողջության առաջնային պահպանման ծառայություններ</t>
  </si>
  <si>
    <t>Մասնագիտացված բժշկական ծառայություններ</t>
  </si>
  <si>
    <t>Մանկաբարձագինեկոլոգիական բժշկական օգնության ծառայություններ</t>
  </si>
  <si>
    <t xml:space="preserve">Ստոմատոլոգիական ծառայություններ </t>
  </si>
  <si>
    <t>Ստոմատոլոգիական բժշկական օգնության ծառայություններ</t>
  </si>
  <si>
    <t>Պարաբժշկական ծառայություններ</t>
  </si>
  <si>
    <t>Շտապ բժշկական օգնության ծառայություններ</t>
  </si>
  <si>
    <t>Զորակոչային և նախազորակոչային տարիքի անձանց բժշկական օգնության և փորձաքննության ծառայություններ</t>
  </si>
  <si>
    <t>Հեմոդիալիզի անցկացման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</si>
  <si>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</si>
  <si>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</si>
  <si>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</si>
  <si>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Աղիքային և այլ ինֆեկցիոն հիվանդությունների բժշկական օգնության ծառայություններ</t>
  </si>
  <si>
    <t>Մաշկային և սեռական ճանապարհներով փոխանցվող հիվանդությունների բժշկական օգնության ծառայություններ</t>
  </si>
  <si>
    <t>Հոգեկան և նարկոլոգիական հիվանդների բժշկական օգնության ծառայություններ</t>
  </si>
  <si>
    <t>Չարորակ նորագոյացությունների բժշկական օգնության ծառայություններ</t>
  </si>
  <si>
    <t>Վերականգնողական բժշկական օգնության ծառայություններ</t>
  </si>
  <si>
    <t>Բժշկական, մոր և մանկան կենտրոնների  ծառայություններ</t>
  </si>
  <si>
    <t>Մինչև 18 տարեկան երեխաների բժշկական օգնության ծառայություններ</t>
  </si>
  <si>
    <t>Հանրային առողջապահական ծառայություններ</t>
  </si>
  <si>
    <t>Դոնորական արյան հետազոտությունների անցկացման ծառայություններ</t>
  </si>
  <si>
    <t>Առողջապահություն (այլ դասերին չպատկանող)</t>
  </si>
  <si>
    <t>Առողջապահական հարակից ծառայություններ և ծրագրեր</t>
  </si>
  <si>
    <t>Հանրապետությունից դուրս բուժման ուղեգրված հիվանդների ծախսերի փոխհատուցում</t>
  </si>
  <si>
    <t>Դժվարամատչելի ախտորոշիչ հետազոտությունների անցկացման ծառայություններ</t>
  </si>
  <si>
    <t>Մարզիկների բժշկական  հետազոտությունների անցկացման ծառայություններ</t>
  </si>
  <si>
    <t>Բարեգործական ծրագրերի օժանդակություն</t>
  </si>
  <si>
    <t>Խմելու և ոռոգման ջրի մատակարարման ծառայությունների սուբսիդավորում</t>
  </si>
  <si>
    <t>Հաշմանդամ երեխաների առողջության վերականգնման ծառայություններ</t>
  </si>
  <si>
    <t>Փորձի փոխանակման նպատակով հրավիրված և ուղեգրված մասնագետներին  տրամադրվող փոխհատուցում</t>
  </si>
  <si>
    <t>ՀԱՆԳԻՍՏ, ՄՇԱԿՈՒՅԹ ԵՎ ԿՐՈՆ</t>
  </si>
  <si>
    <t>Հանգստի և սպորտի ծառայություններ</t>
  </si>
  <si>
    <t>Մշակութային ծառայություններ</t>
  </si>
  <si>
    <t>Գրադարաններ</t>
  </si>
  <si>
    <t xml:space="preserve">Պետական աջակցություն գրադարաններին </t>
  </si>
  <si>
    <t>Ասկերանի  շրջանի վարչակազմ</t>
  </si>
  <si>
    <t>Մարտունու շրջանի  վարչակազմ</t>
  </si>
  <si>
    <t>Թանգարաններ և ցուցասրահներ</t>
  </si>
  <si>
    <t xml:space="preserve">Պետական աջակցություն թանգարաններին </t>
  </si>
  <si>
    <t>Մշակույթի տներ, ակումբներ, կենտրոններ</t>
  </si>
  <si>
    <t>Պետական աջակցություն մշակույթի տներին և կենտրոններին</t>
  </si>
  <si>
    <t>Այլ մշակութային կազմակերպություններ</t>
  </si>
  <si>
    <t>Արվեստ</t>
  </si>
  <si>
    <t>Պետական աջակցություն թատրոններին</t>
  </si>
  <si>
    <t>Պետական աջակցություն համերգային կազմակերպություններին</t>
  </si>
  <si>
    <t>Շուշիի  շրջանի վարչակազմ</t>
  </si>
  <si>
    <t>Հուշարձանների և մշակութային արժեքների վերականգնում և պահպանում</t>
  </si>
  <si>
    <t>Հուշարձանների վերականգնման և պահպանման ծախսեր</t>
  </si>
  <si>
    <t>Ռադիո և հեռուստահաղորդումների հեռարձակման և հրատարակչական ծառայություններ</t>
  </si>
  <si>
    <t>Հեռուստառադիոհաղորդումներ</t>
  </si>
  <si>
    <t>Հեռուստատեսային և ռադիո ծառայություններ</t>
  </si>
  <si>
    <t>Հեռուստառադիոհաղորդումների հեռարձակման գծով պետական պատվեր</t>
  </si>
  <si>
    <t>Հրատարակչություններ, խմբագրություններ</t>
  </si>
  <si>
    <t>Պետական աջակցություն թերթերին</t>
  </si>
  <si>
    <t>Հրատարակչական ծախսեր</t>
  </si>
  <si>
    <t>Կրոնական և հասարակական  այլ ծառայություններ</t>
  </si>
  <si>
    <t>Երիտասարդական ծրագրեր</t>
  </si>
  <si>
    <t>Երիտասարդական միջոցառումներ</t>
  </si>
  <si>
    <t>Քաղաքական կուսակցություններ, հասարակական կազմակերպություններ, արհմիություններ</t>
  </si>
  <si>
    <t>Կրոնի բնագավառի ծախսեր</t>
  </si>
  <si>
    <t>ԿՐԹՈՒԹՅՈՒՆ</t>
  </si>
  <si>
    <t>Նախադպրոցական  կրթություն</t>
  </si>
  <si>
    <t xml:space="preserve">Նախադպրոցական կրթություն </t>
  </si>
  <si>
    <t>Պետական աջակցություն մանկապարտեզներին</t>
  </si>
  <si>
    <t>Մարտակերտի  շրջանի վարչակազմ</t>
  </si>
  <si>
    <t>Մարտունու   շրջանի վարչակազմ</t>
  </si>
  <si>
    <t xml:space="preserve">Աշխատաշուկայում անմրցունակ անձանց աշխատանքի տեղավորման դեպքում գործատուին աշխատավարձի մասնակի և հաշմանդամություն ունեցող անձին ուղեկցողի համար աշխատավարձի փոխհատուցման տրամադրում </t>
  </si>
  <si>
    <t>Գործազուրկների և աշխատանքից ազատման ռիսկ ունեցող` աշխատանք փնտրող անձանց մասնագիտական ուսուցման կազմակերպում</t>
  </si>
  <si>
    <t>Ձեռք բերած մասնագիտությամբ մասնագիտական աշխատանքային փորձ ձեռք բերելու համար գործազուրկներին աջակցության տրամադրում</t>
  </si>
  <si>
    <t>Աշխատաշուկայում անմրցունակ անձանց աշխատանքի տեղավորման դեպքում գործատուին միանվագ փոխհատուցման տրամադրում</t>
  </si>
  <si>
    <t>Պետական աջակցություն «Ստեփանակերտի պրոթեզաօրթոպեդիկ կենտրոն» պետական ոչ առևտրային կազմակերպությանը</t>
  </si>
  <si>
    <t>Դրամական աջակցության տրամադրում երեխաների խնամքի և պաշտպանության գիշերօթիկ հաստատություններում խնամվող երեխաներին</t>
  </si>
  <si>
    <t>Զոհված (մահացած) զինծառայողների նպաստառու երեխաներին միանվագ դրամական օգնության տրամադրում</t>
  </si>
  <si>
    <t>Ամենամսյա դրամական օգնություններ և պարգևավճարներ</t>
  </si>
  <si>
    <t xml:space="preserve">Գործադիր իշխանության, պետական կառավարման հանրապետական և տարածքային կառավարման մարմինների պահպանում </t>
  </si>
  <si>
    <t>Այլ վայր աշխատանքի ուղեգրվող բժշկին ֆինանսական աջակցության ցուցաբերում</t>
  </si>
  <si>
    <t>Գյուղատնտեսական կենդանիների հիվանդությունների լաբորատոր ախտորոշում և բուսական ու կենդանական ծագմամբ հումքի և նյութերի լաբորատոր փորձաքննություն</t>
  </si>
  <si>
    <t>Աշխատանքային կենսաթոշակներ</t>
  </si>
  <si>
    <t>Պետական աջակցություն  «Շախմատի կենտրոնական տուն» պետական ոչ առևտրային կազմակերպությանը</t>
  </si>
  <si>
    <t>Օրթեզավորման մատուցման ծառայություններ</t>
  </si>
  <si>
    <t>Անգիոգրաֆիայի անցկացման ծառայություններ</t>
  </si>
  <si>
    <t>Մարդկային ռեսուրսների կառավարման տեղեկատվական համակարգի կարգաբերում</t>
  </si>
  <si>
    <t>Պետական աջակցություն «ԼՂՀ դատական փորձաքննությունների լաբորատորիա» պետական ոչ առևտրային կազմակերպությանը</t>
  </si>
  <si>
    <t xml:space="preserve"> Պետական աջակցություն «Բույսերի պաշտպանության ծառայություն» պետական ոչ առևտրային կազմակերպությանը</t>
  </si>
  <si>
    <t xml:space="preserve">«Ստեփանակերտի Սայաթ -Նովայի անվան  երաժշտական քոլեջ» պետական ոչ առևտրային կազմակերպության կրթության գծով ուսանողական նպաստների և կրթաթոշակների տրամադրում </t>
  </si>
  <si>
    <t xml:space="preserve">«Արցախի պետական համալսարան» պետական ոչ առևտրային կազմակերպության կրթության գծով ուսանողական նպաստների և կրթաթոշակների տրամադրում </t>
  </si>
  <si>
    <t>Պետական աջակցություն «Ստեփանակերտի պատկերասրահ» պետական ոչ առևտրային կազմակերպությանը</t>
  </si>
  <si>
    <t>Գործատուի մոտ աշխատողի աշխատանքային պարտականությունների կատարման հետ կապված խեղման, մասնագիտական հիվանդության կամ առողջության այլ վնասման հետևանքով պատճառված վնասի հատուցում</t>
  </si>
  <si>
    <t>Պետական աջակցություն «Շուշիի երաժշտանոցի ընկերակցության Դ.Ղազարյանի անվան բարեգործական գիշերօթիկ երաժշտանոց»-ին</t>
  </si>
  <si>
    <t>Մշակաբույսերի սերմերի որակի ստուգման և սորտափորձարկման գծով պետական պատվեր</t>
  </si>
  <si>
    <t>Պետական աջակցություն «Դատաբժշկական փորձաքննության բյուրո» պետական ոչ առևտրային կազմակերպությանը</t>
  </si>
  <si>
    <t>Մարզական միջոցառումներ</t>
  </si>
  <si>
    <t>Պետական աջակցություն «Կամավոր ֆիզկուլտուրայի մարզական կենտրոն» հասարակական կազմակերպությանը</t>
  </si>
  <si>
    <t>Պետական աջակցություն «Պատմական միջավայրի պահպանության պետական ծառայություն» պետական ոչ առևտրային կազմակերպությանը</t>
  </si>
  <si>
    <t>Կրոնական և հասարակական այլ ծառայություններ</t>
  </si>
  <si>
    <t>Պետական աջակցություն արվեստի դպրոցներին</t>
  </si>
  <si>
    <t>Պետական աջակցություն «Հանրապետական մանկապատանեկան շախմատի մարզադպրոց» պետական ոչ առևտրային կազմակերպությանը</t>
  </si>
  <si>
    <t>Գործադիր իշխանության, պետական կառավարման հանրապետական և տարածքային կառավարման մարմինների պահպանում</t>
  </si>
  <si>
    <t>Ժամանակավոր անաշխատունակության և մայրության նպաստներ</t>
  </si>
  <si>
    <t>Պետական աջակցություն «Ստեփանակերտի տուն-ինտերնատ» պետական ոչ առևտրային կազմակերպությանը</t>
  </si>
  <si>
    <t>Մշակութային միջոցառումներ</t>
  </si>
  <si>
    <r>
      <t>Պետական աջակցություն «</t>
    </r>
    <r>
      <rPr>
        <sz val="11"/>
        <rFont val="GHEA Grapalat"/>
        <family val="3"/>
      </rPr>
      <t>Ստեփանակերտի օդանավակայան» փակ բաժնետիրական ընկերությանը</t>
    </r>
  </si>
  <si>
    <t>ՊԱՇՏՊԱՆՈՒԹՅՈՒՆ</t>
  </si>
  <si>
    <t>Քաղաքացիական պաշտպանություն</t>
  </si>
  <si>
    <t>Քաղաքացիական պաշտպանության միջոցառումներ</t>
  </si>
  <si>
    <t>0221</t>
  </si>
  <si>
    <t>0200</t>
  </si>
  <si>
    <t>0220</t>
  </si>
  <si>
    <t>արտաքին ծրագիր</t>
  </si>
  <si>
    <t>251</t>
  </si>
  <si>
    <t>252</t>
  </si>
  <si>
    <t>255</t>
  </si>
  <si>
    <t>258</t>
  </si>
  <si>
    <t>259</t>
  </si>
  <si>
    <t>261</t>
  </si>
  <si>
    <t>257</t>
  </si>
  <si>
    <t>262</t>
  </si>
  <si>
    <t>330</t>
  </si>
  <si>
    <t>472</t>
  </si>
  <si>
    <t>297</t>
  </si>
  <si>
    <t>254</t>
  </si>
  <si>
    <t>266</t>
  </si>
  <si>
    <t>268</t>
  </si>
  <si>
    <t>553</t>
  </si>
  <si>
    <t>278</t>
  </si>
  <si>
    <t>556</t>
  </si>
  <si>
    <t>311</t>
  </si>
  <si>
    <t>312</t>
  </si>
  <si>
    <t>289</t>
  </si>
  <si>
    <t>290</t>
  </si>
  <si>
    <t>282</t>
  </si>
  <si>
    <t>322</t>
  </si>
  <si>
    <t>323</t>
  </si>
  <si>
    <t>281</t>
  </si>
  <si>
    <t>292</t>
  </si>
  <si>
    <t>299</t>
  </si>
  <si>
    <t>319</t>
  </si>
  <si>
    <t>325</t>
  </si>
  <si>
    <t>355</t>
  </si>
  <si>
    <t>356</t>
  </si>
  <si>
    <t>475</t>
  </si>
  <si>
    <t>334</t>
  </si>
  <si>
    <t>335</t>
  </si>
  <si>
    <t>337</t>
  </si>
  <si>
    <t>338</t>
  </si>
  <si>
    <t>339</t>
  </si>
  <si>
    <t>340</t>
  </si>
  <si>
    <t>343</t>
  </si>
  <si>
    <t>345</t>
  </si>
  <si>
    <t>347</t>
  </si>
  <si>
    <t>491</t>
  </si>
  <si>
    <t>293</t>
  </si>
  <si>
    <t>352</t>
  </si>
  <si>
    <t>353</t>
  </si>
  <si>
    <t>253</t>
  </si>
  <si>
    <t>317</t>
  </si>
  <si>
    <t>326</t>
  </si>
  <si>
    <t>303</t>
  </si>
  <si>
    <t>354</t>
  </si>
  <si>
    <t>363</t>
  </si>
  <si>
    <t>280</t>
  </si>
  <si>
    <t>368</t>
  </si>
  <si>
    <t>369</t>
  </si>
  <si>
    <t>374</t>
  </si>
  <si>
    <t>375</t>
  </si>
  <si>
    <t>376</t>
  </si>
  <si>
    <t>377</t>
  </si>
  <si>
    <t>385</t>
  </si>
  <si>
    <t>494</t>
  </si>
  <si>
    <t>501</t>
  </si>
  <si>
    <t>364</t>
  </si>
  <si>
    <t>382</t>
  </si>
  <si>
    <t>383</t>
  </si>
  <si>
    <t>384</t>
  </si>
  <si>
    <t>387</t>
  </si>
  <si>
    <t>388</t>
  </si>
  <si>
    <t>389</t>
  </si>
  <si>
    <t>390</t>
  </si>
  <si>
    <t>392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</si>
  <si>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</si>
  <si>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</si>
  <si>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</si>
  <si>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</si>
  <si>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</si>
  <si>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</si>
  <si>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</si>
  <si>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</si>
  <si>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</si>
  <si>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283</t>
  </si>
  <si>
    <t>404</t>
  </si>
  <si>
    <t>405</t>
  </si>
  <si>
    <t>408</t>
  </si>
  <si>
    <t>372</t>
  </si>
  <si>
    <t>409</t>
  </si>
  <si>
    <t>412</t>
  </si>
  <si>
    <t>413</t>
  </si>
  <si>
    <t>414</t>
  </si>
  <si>
    <t>366</t>
  </si>
  <si>
    <t>417</t>
  </si>
  <si>
    <t>418</t>
  </si>
  <si>
    <t>421</t>
  </si>
  <si>
    <t>422</t>
  </si>
  <si>
    <t>284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</si>
  <si>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</si>
  <si>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</si>
  <si>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</si>
  <si>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</si>
  <si>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</si>
  <si>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</si>
  <si>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</si>
  <si>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</si>
  <si>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</si>
  <si>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</si>
  <si>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434</t>
  </si>
  <si>
    <t>435</t>
  </si>
  <si>
    <t>436</t>
  </si>
  <si>
    <t>304</t>
  </si>
  <si>
    <t>438</t>
  </si>
  <si>
    <t>503</t>
  </si>
  <si>
    <t>439</t>
  </si>
  <si>
    <t>440</t>
  </si>
  <si>
    <t>441</t>
  </si>
  <si>
    <t>442</t>
  </si>
  <si>
    <t>443</t>
  </si>
  <si>
    <t>444</t>
  </si>
  <si>
    <t>446</t>
  </si>
  <si>
    <t>447</t>
  </si>
  <si>
    <t>448</t>
  </si>
  <si>
    <t>449</t>
  </si>
  <si>
    <t>462</t>
  </si>
  <si>
    <t>465</t>
  </si>
  <si>
    <t>466</t>
  </si>
  <si>
    <t>467</t>
  </si>
  <si>
    <t>468</t>
  </si>
  <si>
    <t>473</t>
  </si>
  <si>
    <t>479</t>
  </si>
  <si>
    <t>480</t>
  </si>
  <si>
    <t>481</t>
  </si>
  <si>
    <t>482</t>
  </si>
  <si>
    <t>483</t>
  </si>
  <si>
    <t>307</t>
  </si>
  <si>
    <t>495</t>
  </si>
  <si>
    <t>496</t>
  </si>
  <si>
    <t>499</t>
  </si>
  <si>
    <t>500</t>
  </si>
  <si>
    <t>502</t>
  </si>
  <si>
    <t>532</t>
  </si>
  <si>
    <t>279</t>
  </si>
  <si>
    <t>533</t>
  </si>
  <si>
    <t>535</t>
  </si>
  <si>
    <t>537</t>
  </si>
  <si>
    <t>538</t>
  </si>
  <si>
    <t>Պետական աջակցություն գործազուրկներին</t>
  </si>
  <si>
    <t>Աղյուսակ N 1</t>
  </si>
  <si>
    <t>561</t>
  </si>
  <si>
    <t>Պետական աջակցություն մանկապատանեկան ստեղծագործական կենտրոններին</t>
  </si>
  <si>
    <t xml:space="preserve">Աշխատակազմի (կադրերի) գծով ընդհանուր բնույթի ծառայություններ </t>
  </si>
  <si>
    <t xml:space="preserve">«Շուշիի տեխնոլոգիական համալսարան» հիմնադրամի կրթության գծով ուսանողական նպաստների և կրթաթոշակների տրամադրում </t>
  </si>
  <si>
    <t>566</t>
  </si>
  <si>
    <t>ԱՀ Ազգային ժողով</t>
  </si>
  <si>
    <t>ԱՀ արդարադատության նախարարություն</t>
  </si>
  <si>
    <t>ԱՀ արտաքին գործերի նախարարություն</t>
  </si>
  <si>
    <t>ՀՀ-ում ԱՀ մշտական ներկայացուցչություն</t>
  </si>
  <si>
    <t>ԱՀ կառավարություն</t>
  </si>
  <si>
    <t>ԱՀ քաղաքացիական ծառայության խորհուրդ</t>
  </si>
  <si>
    <t>ԱՀ ազգային վիճակագրական ծառայություն</t>
  </si>
  <si>
    <t>ԱՀ կենտրոնական ընտրական հանձնաժողով</t>
  </si>
  <si>
    <t>ԱՀ հանրային ծառայությունները և տնտեսական մրցակցությունը կարգավորող պետական հանձնաժողով</t>
  </si>
  <si>
    <t>ԱՀ դատական դեպարտամենտ</t>
  </si>
  <si>
    <t>ԱՀ  մարդու իրավունքների պաշտպանի աշխատակազմ</t>
  </si>
  <si>
    <t>ԱՀ դատախազություն</t>
  </si>
  <si>
    <t xml:space="preserve">ԱՀ կառավարություն </t>
  </si>
  <si>
    <t>ԱՀ քաղաքաշինության նախարարություն</t>
  </si>
  <si>
    <t>ԱՀ առողջապահության նախարարություն</t>
  </si>
  <si>
    <t>ԱՀ հանրային հեռուստառադիոընկերության խորհուրդ</t>
  </si>
  <si>
    <t>ԱՀ պաշտպանության նախարարություն</t>
  </si>
  <si>
    <r>
      <t>«Ստեփանակերտի պարարվեստի քոլեջ»</t>
    </r>
    <r>
      <rPr>
        <sz val="11"/>
        <rFont val="GHEA Grapalat"/>
        <family val="3"/>
      </rPr>
      <t xml:space="preserve"> պետական ոչ առևտրային կազմակերպության կրթության գծով ուսանողական նպաստների  տրամադրում </t>
    </r>
  </si>
  <si>
    <t>ԱՀ պետական նախարարի աշխատակազմ</t>
  </si>
  <si>
    <t>Պետական ֆինանսական աջակցություն նպատակային տրանսպորտային ծառայությունների մատուցմանը</t>
  </si>
  <si>
    <t>ԱՀ հաշվեքննիչ պալատ</t>
  </si>
  <si>
    <t>ԱՀ-ում ֆուտբոլի զարգացման միջոցառումներ</t>
  </si>
  <si>
    <t>Ոչ ֆորմալ կրթության ծրագրեր</t>
  </si>
  <si>
    <t xml:space="preserve">Դասագրքերի, ուսումնամեթոդական, ուսումնաօժանդակ գրականության, նյութերի, մասնագիտական գրականության ձեռքբերում </t>
  </si>
  <si>
    <t>Դպրոցականների և ուսանողների ամառային հանգստի կազմակերպում</t>
  </si>
  <si>
    <t>Կենտրոնացված կարգով  կրթական և մարզական հաստատությունների համար գույքի ձեռքբերում և տեղափոխում</t>
  </si>
  <si>
    <t>0451</t>
  </si>
  <si>
    <t>Ճանապարհային տրանսպորտ</t>
  </si>
  <si>
    <t>ԱՀ ընդերքի ուսումնասիրման ծրագիր</t>
  </si>
  <si>
    <t>ԱՀ պաշտպանության նախարարության համակարգի կենսաթոշակների և դրամական պարգևավճարների փոստային առաքման ծախսեր</t>
  </si>
  <si>
    <t>ԱՀ հաշվեքննիչ պալատի պահպանում</t>
  </si>
  <si>
    <t>ԱՀ ոստիկանություն</t>
  </si>
  <si>
    <t>ԱՀ ազգային անվտանգության ծառայություն</t>
  </si>
  <si>
    <t>ԱՀ արտակարգ իրավիճակների պետական ծառայություն</t>
  </si>
  <si>
    <t>ԱՀ փրկարար ծառայության պահպանում</t>
  </si>
  <si>
    <t xml:space="preserve">ԱՀ դատարանների պահպանում    </t>
  </si>
  <si>
    <t xml:space="preserve">ԱՀ դատարանների պահուստային ֆոնդ    </t>
  </si>
  <si>
    <t>ԱՀ մարդու իրավունքների պաշտպանի աշխատակազմի պահպանման ծախսեր</t>
  </si>
  <si>
    <t>ԱՀ դատախազության պահպանում</t>
  </si>
  <si>
    <t>ԱՀ զբոսաշրջության զարգացման ծրագիր</t>
  </si>
  <si>
    <t>Նյութական ռեսուրսների ԱՀ պետական պահուստի ձևավորում և պահպանում</t>
  </si>
  <si>
    <t>ԱՀ առողջապահության նախարարության բժշկական պահեստ</t>
  </si>
  <si>
    <t>Պետական աջակցություն ԱՀ պետական հանրակրթական ուսումնական հաստատություններին</t>
  </si>
  <si>
    <t xml:space="preserve">ԱՀ-ում ծնելիության խթանում </t>
  </si>
  <si>
    <t>ԱՀ հիշարժան օրերի կապակցությամբ միանվագ դրամական օգնության վճարում</t>
  </si>
  <si>
    <t>Պետական բյուջեի պահուստային ֆոնդ</t>
  </si>
  <si>
    <t>Պետական բյուջեի և համայնքների պահուստային ֆոնդեր</t>
  </si>
  <si>
    <t>Ընթացիկ նորոգման, բարեկարգման և կոմունալ տնտեսության գծով ԱՀ շրջանների կարողությունների զարգացման ծախսեր</t>
  </si>
  <si>
    <t>570</t>
  </si>
  <si>
    <t>539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</si>
  <si>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</si>
  <si>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</si>
  <si>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</si>
  <si>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</si>
  <si>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</si>
  <si>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</si>
  <si>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</si>
  <si>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</si>
  <si>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</si>
  <si>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</si>
  <si>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 xml:space="preserve">Դրամական օժանդակություն ԱՀ պաշտպանության ժամանակ երկու և ավելի զոհ տված ընտանիքներին  </t>
  </si>
  <si>
    <t>Աուտիզմի և մանկական ուղեղային կաթվածով տառապող հիվանդ երեխաների ցերեկային խնամքի ծառայություններ</t>
  </si>
  <si>
    <t>586</t>
  </si>
  <si>
    <t>Տոն և հիշատակի օրերին նվիրված միջոցառումներ</t>
  </si>
  <si>
    <t>Գիտաժողովների և խորհրդաժողովների ծախսեր</t>
  </si>
  <si>
    <t>460</t>
  </si>
  <si>
    <t>Օլիմպիադաներ, մրցույթներ և փառատոներ</t>
  </si>
  <si>
    <t>Արցախի Հանրապետությունում անասնապահության զարգացման խթանման ծրագիր</t>
  </si>
  <si>
    <t>Կենսաբազմազանության և բնության պաշտպանություն</t>
  </si>
  <si>
    <t>Պետական աջակցություն «Հակապալարախտային դիսպանսեր» պետական ոչ առևտրային կազմակերպությանը</t>
  </si>
  <si>
    <t>Կրոնի և ազգային փոքրամասնությունների ոլորտի միջոցառումներ</t>
  </si>
  <si>
    <t>Ներառական կրթության միջոցառումներ</t>
  </si>
  <si>
    <t>ԱՀ ռազմահայրենասիրական և արտադպրոցական միջոցառումների ծախսեր</t>
  </si>
  <si>
    <t>Մեթոդական oգնություն, փորձի փոխանակման միջոցառումներ</t>
  </si>
  <si>
    <t xml:space="preserve">Կրթական միջոցառումների ծրագրեր </t>
  </si>
  <si>
    <t>511</t>
  </si>
  <si>
    <t>Ընդհանուր օգտագործման ձևաթղթերի ու  խիստ հաշվառման փաստաթղթերի պատրաստման  ծախսեր</t>
  </si>
  <si>
    <t>595</t>
  </si>
  <si>
    <t>599</t>
  </si>
  <si>
    <t>600</t>
  </si>
  <si>
    <t>601</t>
  </si>
  <si>
    <t>6 և 12 տարեկան երեխաների բերանի խոռոչի հիգիենայի պահպանման ծառայություններ</t>
  </si>
  <si>
    <t>Պետական աջակցություն «Համաճարակաբանության և հիգիենայի կենտրոն» պետական ոչ առևտրային կազմակերպությանը</t>
  </si>
  <si>
    <t>Պետական աջակցություն ԱՀ պետական արխիվ» պետական ոչ առևտրային կազմակերպությանը</t>
  </si>
  <si>
    <t>Ժողովրդական և Վաստակավոր պատվավոր կոչումների արժանացած անձանց  պատվովճարներ</t>
  </si>
  <si>
    <t>Նախաքննություն</t>
  </si>
  <si>
    <t>ԱՀ քննչական կոմիտե</t>
  </si>
  <si>
    <t>Զինվորական և փրկարարական ծառայության ժամանակ զոհված (մահացած) զինծառայողների ու փրկարար ծառայողների հուղարկավորության, գերեզմանների բարեկարգման, տապանաքարերի պատրաստման և տեղադրման հետ կապված ծախսերի հատուցում</t>
  </si>
  <si>
    <t>Պետական աջակցություն «Բնապահպանական փորձաքննություն և լաբորատոր հետազոտություն» պետական ոչ առևտրային կազմակերպությանը</t>
  </si>
  <si>
    <t>Աշխատուժի հետազոտություններ</t>
  </si>
  <si>
    <t>Լեյշմանիոզ հիվանդության առաջացման և տարածման կանխման միջոցառումներ</t>
  </si>
  <si>
    <t>Ուսումնական հաստատություններում սովորող ուսանողներին տրվող  փոխհատուցում</t>
  </si>
  <si>
    <t xml:space="preserve">Կուտակային հատկացումներ մասնակցի կենսաթոշակային հաշվին </t>
  </si>
  <si>
    <t>ԱՀ քննչական կոմիտեի պահպանում</t>
  </si>
  <si>
    <t>606</t>
  </si>
  <si>
    <t>607</t>
  </si>
  <si>
    <t>609</t>
  </si>
  <si>
    <t>612</t>
  </si>
  <si>
    <t>0370</t>
  </si>
  <si>
    <t>0371</t>
  </si>
  <si>
    <t>ԱՀ պետական եկամուտների կոմիտե</t>
  </si>
  <si>
    <t>ԱՀ կադաստրի և պետական գույքի կառավարման կոմիտե</t>
  </si>
  <si>
    <t>ԱՀ տարածքային կառավարման և ենթակառուցվածքների նախարարություն</t>
  </si>
  <si>
    <t>Ֆինանսական կառավարման համակարգի վճարահաշվարկային ծառայություններ</t>
  </si>
  <si>
    <t>ԱՀ կրթության, գիտության, մշակույթի և սպորտի նախարարություն</t>
  </si>
  <si>
    <t>Աշխատանքի տոնավաճառի և աշխատաշուկայի հետազոտման կազմակերպում</t>
  </si>
  <si>
    <t>Ամուսնությունների խրախուսում</t>
  </si>
  <si>
    <t>15</t>
  </si>
  <si>
    <t>16</t>
  </si>
  <si>
    <t>Անասնագերեզմանոցների և բիոթերմիկ հորերի կառուցում</t>
  </si>
  <si>
    <t>17</t>
  </si>
  <si>
    <t>Տեղեկատվական տեխնոլոգիաների ոլորտի պետական աջակցություն</t>
  </si>
  <si>
    <t>567</t>
  </si>
  <si>
    <t>608</t>
  </si>
  <si>
    <t>Պետական պարտքի գծով գործառնություններ</t>
  </si>
  <si>
    <t>277</t>
  </si>
  <si>
    <t>Ներգրավված փոխառու միջոցների  սպասարկման ծախսեր (տոկոսավճարներ)</t>
  </si>
  <si>
    <t>ԱՀ բնապահպանության կոմիտե</t>
  </si>
  <si>
    <t>615</t>
  </si>
  <si>
    <t>617</t>
  </si>
  <si>
    <t>Պետական աջակցություն «Բարձր տեխնոլոգիաների և ռազմավարական պլանավորման կենտրոն» հիմնադրամին</t>
  </si>
  <si>
    <t>0560</t>
  </si>
  <si>
    <t>Շրջակա միջավայրի պաշտպանություն (այլ դասերին չպատկանող)</t>
  </si>
  <si>
    <t>0561</t>
  </si>
  <si>
    <t>618</t>
  </si>
  <si>
    <t>Օգնություն մարզֆեդերացիաներին</t>
  </si>
  <si>
    <t>Արցախի Հանրապետությունում ոռոգման նպատակով հողօգտագործողներին աջակցման ծրագիր</t>
  </si>
  <si>
    <t>Անպտղության հաղթահարման ծրագրի անցկացման ծառայություններ</t>
  </si>
  <si>
    <t>Բնակարան վարձելու կամ ժամանակավոր կացարանով ապահովման նպատակով իրականացվող միջոցառումներ</t>
  </si>
  <si>
    <t xml:space="preserve">Դպրոցական բարձր դասարանների աշակերտների և ուսանողների կրակային պատրաստում </t>
  </si>
  <si>
    <t>622</t>
  </si>
  <si>
    <t>619</t>
  </si>
  <si>
    <t>624</t>
  </si>
  <si>
    <t>558</t>
  </si>
  <si>
    <t>ԱՀ ներքին գործերի նախարարություն</t>
  </si>
  <si>
    <t>ԱՀ ջրային կոմիտե</t>
  </si>
  <si>
    <t xml:space="preserve">«Շուշիի Արսեն Խաչատրյանի անվան պետական հումանիտար քոլեջ»  պետական ոչ առևտրային կազմակերպության կրթության գծով ուսանողական նպաստների և կրթաթոշակների տրամադրում </t>
  </si>
  <si>
    <t>Պետական աջակցություն Երեխաների խնամքի և պաշտպանության  գիշերօթիկ հաստատություն» պետական ոչ առևտրային կազմակերպությանը</t>
  </si>
  <si>
    <t>2020 թվականի պատերազմական գործողությունների հետևանքով ծանր ֆինանսատնտեսական վիճակում հայտնված ֆիզիկական և իրավաբանական անձանց վարկային պարտավորությունների կատարման և կրած վնասների պետական աջակցություն</t>
  </si>
  <si>
    <t>406</t>
  </si>
  <si>
    <t>ԱՀ քաղաքացիական ծառայողների վերապատրաստման գծով պետական պատվեր</t>
  </si>
  <si>
    <t>451</t>
  </si>
  <si>
    <t>Կենսաթոշակառուի և տեղահանված քաղաքացու մահվան դեպքում տրվող թաղման նպաստ</t>
  </si>
  <si>
    <t>ԱՀ բնակարանային հարցերի կոմիտե</t>
  </si>
  <si>
    <t>571</t>
  </si>
  <si>
    <t>ԱՀ տարածքի մակերևութային ջրերի մոնիթորինգի ծրագիր</t>
  </si>
  <si>
    <t>Արցախի Հանրապետության վերահսկողությունից դուրս համայնքների ծախսերի ապահովում</t>
  </si>
  <si>
    <t>Պետական աջակցություն «Կառավարում» փակ բաժնետիրական ընկերությանը</t>
  </si>
  <si>
    <t xml:space="preserve">Պետական աջակցություն Հումանիտար ականազերծման կենտրոն հիմնադրամին </t>
  </si>
  <si>
    <t>Պետական աջակցություն «Կենտրոնական ավտոկայան» փակ բաժնետիրական ընկերությանը</t>
  </si>
  <si>
    <t>Անտառային տնտեսություն</t>
  </si>
  <si>
    <t xml:space="preserve">«Երկարօրյա դպրոց» ծրագրով սննդամթերքի ձեռքբերում </t>
  </si>
  <si>
    <t>Տարհանված անձանց անհետաձգելի չդասակարգված խնդիրների լուծման համար ծախսեր</t>
  </si>
  <si>
    <t>Գանձապետական հասարակ մուրհակների  սպասարկման ծախսեր (տոկոսավճարներ)</t>
  </si>
  <si>
    <t xml:space="preserve"> Կենսաթոշակների, նպաստների և սոցիալական այլ հատուցումների վճարման հետ կապված ծառայություններ</t>
  </si>
  <si>
    <t xml:space="preserve">ԱՀ համայնքների բնակչության  սոցիալական զարգացման ծրագրերի մշակում և ներդնում </t>
  </si>
  <si>
    <t>Ջրային համակարգերի կառուցում, վերանորոգում, վերակառուցում և պահպանում</t>
  </si>
  <si>
    <t>Մասնագիտական կրթական ծրագրերին և դասընթացներին մասնակցություն</t>
  </si>
  <si>
    <t>Էներգետիկ ոլորտի զարգացման և սուբսիդավորման ծրագրեր</t>
  </si>
  <si>
    <t>Միանվագ դրամական աջակցություն ծառայողական և աշխատանքային  պարտականությունները կատարելիս հաշմանդամ դարձած անձանց և զոհված (մահացած) անձանց ընտանիքներին</t>
  </si>
  <si>
    <t>Ավելացված արժեքի հարկի վերադարձ</t>
  </si>
  <si>
    <t>Պետավտոհամարանիշերի, վարորդական իրավունքի վկայականների և տեխանձնագրերի ձեռքբերում</t>
  </si>
  <si>
    <t>Կենտրոնացված կարգով բժշկական սարքավորումների և պարագաների   ձեռքբերում ու սպասարկում</t>
  </si>
  <si>
    <t>Գյուղական կամ քաղաքային բնակավայրերում մշտապես բնակվող ընտանիքներին բնակելի տներ կառուցելու նպատակով անհատույց պետական ֆինանսական աջակցություն</t>
  </si>
  <si>
    <t>Պետական աջակցություն Շիրակացու ճեմարան միջազգային գիտակրթական համալիր փակ բաժնետիրական ընկերությանը</t>
  </si>
  <si>
    <t xml:space="preserve">Սպայական անձնակազմի և նրանց ընտանիքների անդամների կենսաթոշակներ </t>
  </si>
  <si>
    <t>635</t>
  </si>
  <si>
    <t>644</t>
  </si>
  <si>
    <t>636</t>
  </si>
  <si>
    <t>643</t>
  </si>
  <si>
    <t>639</t>
  </si>
  <si>
    <t>640</t>
  </si>
  <si>
    <t>Հրատարակչական և թարգմանչական ծախսեր</t>
  </si>
  <si>
    <t>645</t>
  </si>
  <si>
    <t>Հեռավար կրթության կազմակերպում</t>
  </si>
  <si>
    <t>646</t>
  </si>
  <si>
    <t>Ակցիզային դրոշմանիշների և դրոշմապիտակների ձեռքբերում</t>
  </si>
  <si>
    <t>Արցախի Հանրապետության  2023 թվականի պետական բյուջեով նախատեսված հատկացումների բաշխումն ըստ բյուջետային ծախսերի գործառական դասակարգման բաժինների,  խմբերի և դասերի,  ֆինանսավորվող ծրագրերի և վերջիններս իրականացնող մարմինների</t>
  </si>
  <si>
    <t>ԱՀ ֆինանսների և էկոնոմիկայի նախարարություն</t>
  </si>
  <si>
    <t>ԱՀ գյուղատնտեսության նախարարություն</t>
  </si>
  <si>
    <t>Ձեռնարկատիրական վարկերի (փոխառությունների) և դրանց սպասարկման համար վճարված տոկոսների գումարների չափով հարկ վճարողների կողմից վճարված գումարների վերադարձ</t>
  </si>
  <si>
    <t>ԱՀ նյութական վնասների հարցերի կոմիտե</t>
  </si>
  <si>
    <t>ԱՀ ֆինանսների և էկոնոմիկայի  նախարարություն</t>
  </si>
  <si>
    <t>Բնակարանային ապահովում</t>
  </si>
  <si>
    <t>Պատերազմական գործողությունների հետևանքով տեղահանված և (կամ) բնակտարածք կորցրած անձանց բնակարանային կարիքի ժամանակավոր բավարարման նպատակով դրամական աջակցության տրամադրում</t>
  </si>
  <si>
    <t>Կադաստրային գործերի տրանսֆորմացում, արդիականացում և  իրավունքի սուբյեկտների նույնականացում</t>
  </si>
  <si>
    <t xml:space="preserve">Պետական գույքի  հաշվառման, գույքագրման, չափագրման և գրանցման աշխատանքների իրականացում  </t>
  </si>
  <si>
    <t>Պետական  գույքի  գնահատման և մասնավորեցման (օտարման) նախապատրաստական աշխատանքների իրականացում</t>
  </si>
  <si>
    <t>Կապ</t>
  </si>
  <si>
    <t>Արցախի տարածքում լայնաշերտ կապի հասանելիության և հեռահաղորդակցության ենթակառուցվածքների զարգացման ծրագիր</t>
  </si>
  <si>
    <t>ԱՀ գյուղատնտեսության նախարարության համակարգի հիմնարկների համար գույքի և սարքավորումների ձեռքբերում</t>
  </si>
  <si>
    <t>Պաշտպանության բանակի համակարգի կենսաթոշակառուներին տրվող ամենամսյա հավելավճարներ</t>
  </si>
  <si>
    <t>Փախստականների, տեղահանվածների և վերաբնակիչների  սոցիալական խնդիրների լուծման միջոցառումներ</t>
  </si>
  <si>
    <t>ԱՀ պետական վերահսկողական ծառայություն</t>
  </si>
  <si>
    <t>Պետական աջակցություն Ստեփանակերտի եղբայրական գերեզմանոցի սպասարկում և բարեկարգում պետական ոչ առևտրային կազմակերպությանը</t>
  </si>
  <si>
    <t>ԱՀ անտառային կոմիտե</t>
  </si>
  <si>
    <t>Վիրուսային համավարակի կանխարգելման միջոցառումներ</t>
  </si>
  <si>
    <t>Անասնաբուծության կանոնակարգում և արոտների կառավարում</t>
  </si>
  <si>
    <t>18 տարեկան և ավելի բարձր տարիքի անձանց հիվանդանոցային բուժօգնության ծառայություններ</t>
  </si>
  <si>
    <t>ԱՀ պետական տեսչությունների կառավարման կոմիտե</t>
  </si>
  <si>
    <t>Քաղաքացիական անձանց շրջանում զոհված,անհայտ կորած անձանց ընտանիքներին և հաշմանդամ ճանաչած անձանց դրամական աջակցության  տրամադրում</t>
  </si>
  <si>
    <t>Բնակարանային ապահովման ծրագրեր</t>
  </si>
  <si>
    <t>«Գեոդեզիայի, քարտեզագրության, հողաշինարարության և անշարժ գույքի գնահատման կենտրոն» պետական ոչ առևտրային կազմակերպության ծառայությունների գնման գծով պետական պատվեր</t>
  </si>
  <si>
    <t>594</t>
  </si>
  <si>
    <t>Գումարը 
(հազար ՀՀ դրամով)</t>
  </si>
  <si>
    <t xml:space="preserve">Պետական աջակցություն հասարակական կազմակերպություններին </t>
  </si>
  <si>
    <t>ԱՀ սոցիալական զարգացման և միգրացիայի նախարարություն</t>
  </si>
  <si>
    <t>Էկոլոգիական կրթության և դաստիարակության միջոցառումների ծրագրեր</t>
  </si>
  <si>
    <t>648</t>
  </si>
  <si>
    <t>650</t>
  </si>
  <si>
    <t>649</t>
  </si>
  <si>
    <t>654</t>
  </si>
  <si>
    <t>ԸՆԴԱՄԵՆԸ ԾԱԽՍԵՐ
այդ թվում`</t>
  </si>
  <si>
    <t>ԱՀ նախագահի աշխատակազմ</t>
  </si>
  <si>
    <t>ԱՀ նախագահի աշխատակազմի Կառավարության գործերի կառավարչություն առանձնացված ստորաբաժանում</t>
  </si>
  <si>
    <t>ԱՀ նախագահի աշխատակազմի ՀՀ-ում Արցախի Հանրապետության կառավարության օպերատիվ շտաբ առանձնացված ստորաբաժանում</t>
  </si>
  <si>
    <t xml:space="preserve">ԱՀ նախագահի աշխատակազմի Թվայնացման գործակալություն առանձնացված ստորաբաժանում </t>
  </si>
  <si>
    <t>ԱՀ անվտանգության խորհրդի գրասենյակ</t>
  </si>
  <si>
    <t>Պետական աջակցություն ԼՂՀ հիդրոօդերևութաբանության և մոնիթորինգի պետական ծառայություն» պետական ոչ առևտրային կազմակերպությանը</t>
  </si>
  <si>
    <t>Տարածքային կառավարման և ենթակառուցվածքների ոլորտում խորհրդատվությունների, մոնիթորինգի և ուսուցման ծրագրեր</t>
  </si>
  <si>
    <t>Նյութական աջակցություն Արցախի Հանրապետության Ազգային ժողովի ընտրություններում երեք և ավելի տոկոս ձայն հավաքած կուսակցություններին և կուսակցությունների դաշինքներին</t>
  </si>
  <si>
    <t>Պետական աջակցություն ԱՀ շրջանների պետական հանրակրթական ուսումնական հաստատությունների տնօրինություններին</t>
  </si>
  <si>
    <t xml:space="preserve">Օրենքով և ԱՀ նախագահի հրամանագրով սահմանված կենսաթոշակներ և դրամական պարգևատրումներ </t>
  </si>
  <si>
    <t>Սոցիալ-հոգեբանական վերականգնողական օգնության տրամադրում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</si>
</sst>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0000"/>
    <numFmt numFmtId="166" formatCode="000"/>
    <numFmt numFmtId="167" formatCode="0.0"/>
    <numFmt numFmtId="168" formatCode="#,##0.0"/>
    <numFmt numFmtId="169" formatCode="_(* #,##0.0_);_(* \(#,##0.0\);_(* &quot;-&quot;??_);_(@_)"/>
  </numFmts>
  <fonts count="30" x14ac:knownFonts="1">
    <font>
      <sz val="10"/>
      <name val="Arial"/>
    </font>
    <font>
      <sz val="11"/>
      <name val="GHEA Grapalat"/>
      <family val="3"/>
    </font>
    <font>
      <b/>
      <i/>
      <sz val="9"/>
      <name val="GHEA Grapalat"/>
      <family val="3"/>
    </font>
    <font>
      <sz val="9"/>
      <name val="GHEA Grapalat"/>
      <family val="3"/>
    </font>
    <font>
      <sz val="8"/>
      <name val="GHEA Grapalat"/>
      <family val="3"/>
    </font>
    <font>
      <b/>
      <sz val="11"/>
      <color indexed="9"/>
      <name val="GHEA Grapalat"/>
      <family val="3"/>
    </font>
    <font>
      <sz val="12"/>
      <name val="GHEA Grapalat"/>
      <family val="3"/>
    </font>
    <font>
      <sz val="13"/>
      <name val="GHEA Grapalat"/>
      <family val="3"/>
    </font>
    <font>
      <sz val="14"/>
      <name val="GHEA Grapalat"/>
      <family val="3"/>
    </font>
    <font>
      <sz val="10"/>
      <name val="GHEA Grapalat"/>
      <family val="3"/>
    </font>
    <font>
      <b/>
      <sz val="11"/>
      <name val="GHEA Grapalat"/>
      <family val="3"/>
    </font>
    <font>
      <b/>
      <sz val="9"/>
      <name val="GHEA Grapalat"/>
      <family val="3"/>
    </font>
    <font>
      <b/>
      <sz val="8"/>
      <color indexed="9"/>
      <name val="GHEA Grapalat"/>
      <family val="3"/>
    </font>
    <font>
      <b/>
      <sz val="11"/>
      <color indexed="12"/>
      <name val="GHEA Grapalat"/>
      <family val="3"/>
    </font>
    <font>
      <sz val="12"/>
      <color indexed="12"/>
      <name val="GHEA Grapalat"/>
      <family val="3"/>
    </font>
    <font>
      <b/>
      <i/>
      <sz val="12"/>
      <name val="GHEA Grapalat"/>
      <family val="3"/>
    </font>
    <font>
      <sz val="8"/>
      <color indexed="9"/>
      <name val="GHEA Grapalat"/>
      <family val="3"/>
    </font>
    <font>
      <sz val="10"/>
      <color indexed="18"/>
      <name val="GHEA Grapalat"/>
      <family val="3"/>
    </font>
    <font>
      <sz val="9"/>
      <color indexed="9"/>
      <name val="GHEA Grapalat"/>
      <family val="3"/>
    </font>
    <font>
      <sz val="11"/>
      <color indexed="9"/>
      <name val="GHEA Grapalat"/>
      <family val="3"/>
    </font>
    <font>
      <b/>
      <sz val="10"/>
      <name val="GHEA Grapalat"/>
      <family val="3"/>
    </font>
    <font>
      <b/>
      <sz val="8"/>
      <name val="GHEA Grapalat"/>
      <family val="3"/>
    </font>
    <font>
      <i/>
      <sz val="10"/>
      <color indexed="18"/>
      <name val="GHEA Grapalat"/>
      <family val="3"/>
    </font>
    <font>
      <sz val="11"/>
      <name val="Arial"/>
      <family val="2"/>
    </font>
    <font>
      <sz val="11"/>
      <color indexed="8"/>
      <name val="GHEA Grapalat"/>
      <family val="3"/>
    </font>
    <font>
      <sz val="10"/>
      <name val="Arial"/>
      <family val="2"/>
    </font>
    <font>
      <sz val="12"/>
      <color rgb="FFFF0000"/>
      <name val="GHEA Grapalat"/>
      <family val="3"/>
    </font>
    <font>
      <sz val="14"/>
      <color rgb="FFFF0000"/>
      <name val="GHEA Grapalat"/>
      <family val="3"/>
    </font>
    <font>
      <b/>
      <sz val="12"/>
      <name val="GHEA Grapalat"/>
      <family val="3"/>
    </font>
    <font>
      <u/>
      <sz val="14"/>
      <color rgb="FFFF0000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5" fillId="0" borderId="0" applyFont="0" applyFill="0" applyBorder="0" applyAlignment="0" applyProtection="0"/>
  </cellStyleXfs>
  <cellXfs count="106">
    <xf numFmtId="0" fontId="0" fillId="0" borderId="0" xfId="0"/>
    <xf numFmtId="165" fontId="1" fillId="0" borderId="0" xfId="0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right" vertical="top"/>
    </xf>
    <xf numFmtId="165" fontId="4" fillId="0" borderId="0" xfId="0" applyNumberFormat="1" applyFont="1" applyFill="1" applyBorder="1" applyAlignment="1">
      <alignment horizontal="right" vertical="top"/>
    </xf>
    <xf numFmtId="165" fontId="5" fillId="0" borderId="0" xfId="0" applyNumberFormat="1" applyFont="1" applyFill="1" applyBorder="1" applyAlignment="1">
      <alignment horizontal="center" vertical="top"/>
    </xf>
    <xf numFmtId="0" fontId="6" fillId="0" borderId="0" xfId="0" applyNumberFormat="1" applyFont="1" applyFill="1" applyBorder="1" applyAlignment="1">
      <alignment horizontal="left" vertical="center" wrapText="1" readingOrder="1"/>
    </xf>
    <xf numFmtId="0" fontId="6" fillId="0" borderId="0" xfId="0" applyFont="1" applyFill="1" applyBorder="1"/>
    <xf numFmtId="0" fontId="8" fillId="0" borderId="0" xfId="0" applyFont="1" applyFill="1" applyBorder="1"/>
    <xf numFmtId="165" fontId="8" fillId="0" borderId="0" xfId="0" applyNumberFormat="1" applyFont="1" applyFill="1" applyBorder="1" applyAlignment="1">
      <alignment horizontal="center" vertical="top"/>
    </xf>
    <xf numFmtId="165" fontId="9" fillId="0" borderId="1" xfId="0" applyNumberFormat="1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top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0" fillId="0" borderId="1" xfId="0" quotePrefix="1" applyNumberFormat="1" applyFont="1" applyFill="1" applyBorder="1" applyAlignment="1">
      <alignment horizontal="center" vertical="top"/>
    </xf>
    <xf numFmtId="0" fontId="2" fillId="0" borderId="1" xfId="0" applyNumberFormat="1" applyFont="1" applyFill="1" applyBorder="1" applyAlignment="1">
      <alignment horizontal="center" vertical="top"/>
    </xf>
    <xf numFmtId="0" fontId="11" fillId="0" borderId="1" xfId="0" applyNumberFormat="1" applyFont="1" applyFill="1" applyBorder="1" applyAlignment="1">
      <alignment horizontal="right" vertical="top"/>
    </xf>
    <xf numFmtId="49" fontId="12" fillId="0" borderId="1" xfId="0" applyNumberFormat="1" applyFont="1" applyFill="1" applyBorder="1" applyAlignment="1">
      <alignment horizontal="right" vertical="top"/>
    </xf>
    <xf numFmtId="0" fontId="10" fillId="0" borderId="1" xfId="0" applyNumberFormat="1" applyFont="1" applyFill="1" applyBorder="1" applyAlignment="1">
      <alignment horizontal="left" vertical="center" wrapText="1" readingOrder="1"/>
    </xf>
    <xf numFmtId="168" fontId="6" fillId="0" borderId="1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horizontal="center" vertical="top"/>
    </xf>
    <xf numFmtId="0" fontId="11" fillId="0" borderId="1" xfId="0" quotePrefix="1" applyNumberFormat="1" applyFont="1" applyFill="1" applyBorder="1" applyAlignment="1">
      <alignment horizontal="center" vertical="top"/>
    </xf>
    <xf numFmtId="0" fontId="13" fillId="0" borderId="1" xfId="0" applyNumberFormat="1" applyFont="1" applyFill="1" applyBorder="1" applyAlignment="1">
      <alignment horizontal="left" vertical="center" wrapText="1" readingOrder="1"/>
    </xf>
    <xf numFmtId="168" fontId="14" fillId="0" borderId="1" xfId="0" applyNumberFormat="1" applyFont="1" applyFill="1" applyBorder="1" applyAlignment="1">
      <alignment vertical="center"/>
    </xf>
    <xf numFmtId="0" fontId="15" fillId="0" borderId="0" xfId="0" applyFont="1" applyFill="1" applyBorder="1"/>
    <xf numFmtId="165" fontId="1" fillId="0" borderId="1" xfId="0" applyNumberFormat="1" applyFont="1" applyFill="1" applyBorder="1" applyAlignment="1">
      <alignment horizontal="center" vertical="top"/>
    </xf>
    <xf numFmtId="0" fontId="11" fillId="0" borderId="1" xfId="0" applyNumberFormat="1" applyFont="1" applyFill="1" applyBorder="1" applyAlignment="1">
      <alignment horizontal="center" vertical="top"/>
    </xf>
    <xf numFmtId="0" fontId="3" fillId="0" borderId="1" xfId="0" quotePrefix="1" applyNumberFormat="1" applyFont="1" applyFill="1" applyBorder="1" applyAlignment="1">
      <alignment horizontal="right" vertical="top"/>
    </xf>
    <xf numFmtId="49" fontId="16" fillId="0" borderId="1" xfId="0" applyNumberFormat="1" applyFont="1" applyFill="1" applyBorder="1" applyAlignment="1">
      <alignment horizontal="right" vertical="top"/>
    </xf>
    <xf numFmtId="0" fontId="1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horizontal="right" vertical="top"/>
    </xf>
    <xf numFmtId="49" fontId="4" fillId="0" borderId="1" xfId="0" applyNumberFormat="1" applyFont="1" applyFill="1" applyBorder="1" applyAlignment="1">
      <alignment horizontal="right" vertical="top"/>
    </xf>
    <xf numFmtId="168" fontId="1" fillId="0" borderId="1" xfId="0" applyNumberFormat="1" applyFont="1" applyFill="1" applyBorder="1" applyAlignment="1">
      <alignment vertical="center"/>
    </xf>
    <xf numFmtId="167" fontId="1" fillId="0" borderId="0" xfId="0" applyNumberFormat="1" applyFont="1" applyFill="1" applyBorder="1" applyAlignment="1">
      <alignment vertical="center"/>
    </xf>
    <xf numFmtId="49" fontId="18" fillId="0" borderId="1" xfId="0" applyNumberFormat="1" applyFont="1" applyFill="1" applyBorder="1" applyAlignment="1">
      <alignment horizontal="right" vertical="top"/>
    </xf>
    <xf numFmtId="49" fontId="4" fillId="0" borderId="1" xfId="0" quotePrefix="1" applyNumberFormat="1" applyFont="1" applyFill="1" applyBorder="1" applyAlignment="1">
      <alignment horizontal="right" vertical="top"/>
    </xf>
    <xf numFmtId="0" fontId="1" fillId="0" borderId="1" xfId="0" applyFont="1" applyFill="1" applyBorder="1" applyAlignment="1" applyProtection="1">
      <alignment vertical="center" wrapText="1"/>
      <protection locked="0"/>
    </xf>
    <xf numFmtId="49" fontId="10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0" fontId="19" fillId="0" borderId="1" xfId="0" applyNumberFormat="1" applyFont="1" applyFill="1" applyBorder="1" applyAlignment="1">
      <alignment horizontal="left" vertical="top" wrapText="1" readingOrder="1"/>
    </xf>
    <xf numFmtId="0" fontId="1" fillId="0" borderId="1" xfId="0" applyNumberFormat="1" applyFont="1" applyFill="1" applyBorder="1" applyAlignment="1">
      <alignment horizontal="left" vertical="top" wrapText="1" readingOrder="1"/>
    </xf>
    <xf numFmtId="0" fontId="1" fillId="0" borderId="1" xfId="0" applyNumberFormat="1" applyFont="1" applyFill="1" applyBorder="1" applyAlignment="1">
      <alignment horizontal="center" vertical="top"/>
    </xf>
    <xf numFmtId="0" fontId="20" fillId="0" borderId="1" xfId="0" applyFont="1" applyFill="1" applyBorder="1" applyAlignment="1" applyProtection="1">
      <alignment vertical="center" wrapText="1"/>
      <protection locked="0"/>
    </xf>
    <xf numFmtId="49" fontId="21" fillId="0" borderId="1" xfId="0" applyNumberFormat="1" applyFont="1" applyFill="1" applyBorder="1" applyAlignment="1">
      <alignment horizontal="right" vertical="top"/>
    </xf>
    <xf numFmtId="49" fontId="12" fillId="0" borderId="1" xfId="0" applyNumberFormat="1" applyFont="1" applyFill="1" applyBorder="1" applyAlignment="1" applyProtection="1">
      <alignment horizontal="right" wrapText="1"/>
      <protection locked="0"/>
    </xf>
    <xf numFmtId="49" fontId="4" fillId="0" borderId="1" xfId="0" applyNumberFormat="1" applyFont="1" applyFill="1" applyBorder="1" applyAlignment="1" applyProtection="1">
      <alignment horizontal="right" wrapText="1"/>
      <protection locked="0"/>
    </xf>
    <xf numFmtId="0" fontId="1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 applyProtection="1">
      <alignment horizontal="right" vertical="top" wrapText="1"/>
      <protection locked="0"/>
    </xf>
    <xf numFmtId="166" fontId="11" fillId="0" borderId="1" xfId="0" applyNumberFormat="1" applyFont="1" applyFill="1" applyBorder="1" applyAlignment="1">
      <alignment horizontal="center" vertical="top"/>
    </xf>
    <xf numFmtId="166" fontId="3" fillId="0" borderId="1" xfId="0" applyNumberFormat="1" applyFont="1" applyFill="1" applyBorder="1" applyAlignment="1">
      <alignment horizontal="right" vertical="top"/>
    </xf>
    <xf numFmtId="166" fontId="10" fillId="0" borderId="1" xfId="0" applyNumberFormat="1" applyFont="1" applyFill="1" applyBorder="1" applyAlignment="1">
      <alignment horizontal="center" vertical="top"/>
    </xf>
    <xf numFmtId="166" fontId="12" fillId="0" borderId="1" xfId="0" applyNumberFormat="1" applyFont="1" applyFill="1" applyBorder="1" applyAlignment="1">
      <alignment horizontal="right" vertical="top"/>
    </xf>
    <xf numFmtId="166" fontId="1" fillId="0" borderId="1" xfId="0" applyNumberFormat="1" applyFont="1" applyFill="1" applyBorder="1" applyAlignment="1">
      <alignment horizontal="center" vertical="top"/>
    </xf>
    <xf numFmtId="166" fontId="16" fillId="0" borderId="1" xfId="0" applyNumberFormat="1" applyFont="1" applyFill="1" applyBorder="1" applyAlignment="1">
      <alignment horizontal="right" vertical="top"/>
    </xf>
    <xf numFmtId="166" fontId="4" fillId="0" borderId="1" xfId="0" applyNumberFormat="1" applyFont="1" applyFill="1" applyBorder="1" applyAlignment="1">
      <alignment horizontal="right" vertical="top"/>
    </xf>
    <xf numFmtId="0" fontId="11" fillId="0" borderId="1" xfId="0" applyFont="1" applyFill="1" applyBorder="1" applyAlignment="1">
      <alignment horizontal="center" vertical="top"/>
    </xf>
    <xf numFmtId="0" fontId="4" fillId="0" borderId="1" xfId="0" quotePrefix="1" applyNumberFormat="1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right" vertical="top"/>
    </xf>
    <xf numFmtId="0" fontId="11" fillId="0" borderId="1" xfId="0" quotePrefix="1" applyFont="1" applyFill="1" applyBorder="1" applyAlignment="1">
      <alignment horizontal="center" vertical="top"/>
    </xf>
    <xf numFmtId="49" fontId="3" fillId="0" borderId="1" xfId="0" applyNumberFormat="1" applyFont="1" applyFill="1" applyBorder="1" applyAlignment="1">
      <alignment horizontal="right" vertical="top"/>
    </xf>
    <xf numFmtId="165" fontId="12" fillId="0" borderId="1" xfId="0" applyNumberFormat="1" applyFont="1" applyFill="1" applyBorder="1" applyAlignment="1">
      <alignment horizontal="right" vertical="top"/>
    </xf>
    <xf numFmtId="49" fontId="11" fillId="0" borderId="1" xfId="0" applyNumberFormat="1" applyFont="1" applyFill="1" applyBorder="1" applyAlignment="1">
      <alignment horizontal="center" vertical="top"/>
    </xf>
    <xf numFmtId="49" fontId="3" fillId="0" borderId="1" xfId="0" quotePrefix="1" applyNumberFormat="1" applyFont="1" applyFill="1" applyBorder="1" applyAlignment="1">
      <alignment horizontal="right" vertical="top"/>
    </xf>
    <xf numFmtId="165" fontId="16" fillId="0" borderId="1" xfId="0" applyNumberFormat="1" applyFont="1" applyFill="1" applyBorder="1" applyAlignment="1">
      <alignment horizontal="right" vertical="top"/>
    </xf>
    <xf numFmtId="165" fontId="4" fillId="0" borderId="1" xfId="0" applyNumberFormat="1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right" vertical="top"/>
    </xf>
    <xf numFmtId="49" fontId="4" fillId="0" borderId="0" xfId="0" applyNumberFormat="1" applyFont="1" applyFill="1" applyBorder="1" applyAlignment="1">
      <alignment horizontal="right" vertical="top"/>
    </xf>
    <xf numFmtId="0" fontId="22" fillId="0" borderId="0" xfId="0" applyFont="1" applyFill="1" applyBorder="1" applyAlignment="1" applyProtection="1">
      <alignment vertical="center" wrapText="1"/>
      <protection locked="0"/>
    </xf>
    <xf numFmtId="0" fontId="1" fillId="0" borderId="0" xfId="0" applyFont="1" applyFill="1" applyBorder="1" applyAlignment="1">
      <alignment horizontal="left" vertical="center" wrapText="1"/>
    </xf>
    <xf numFmtId="167" fontId="6" fillId="0" borderId="0" xfId="0" applyNumberFormat="1" applyFont="1" applyFill="1" applyBorder="1"/>
    <xf numFmtId="0" fontId="1" fillId="0" borderId="0" xfId="0" applyFont="1" applyFill="1" applyBorder="1" applyAlignment="1">
      <alignment horizontal="left" vertical="top" wrapText="1"/>
    </xf>
    <xf numFmtId="49" fontId="10" fillId="0" borderId="1" xfId="0" quotePrefix="1" applyNumberFormat="1" applyFont="1" applyFill="1" applyBorder="1" applyAlignment="1">
      <alignment horizontal="center" vertical="top"/>
    </xf>
    <xf numFmtId="0" fontId="20" fillId="0" borderId="0" xfId="0" applyFont="1" applyFill="1" applyBorder="1" applyAlignment="1" applyProtection="1">
      <alignment vertical="center" wrapText="1"/>
      <protection locked="0"/>
    </xf>
    <xf numFmtId="0" fontId="17" fillId="0" borderId="1" xfId="0" applyFont="1" applyFill="1" applyBorder="1" applyAlignment="1" applyProtection="1">
      <alignment vertical="center" wrapText="1"/>
      <protection locked="0"/>
    </xf>
    <xf numFmtId="169" fontId="1" fillId="0" borderId="1" xfId="0" applyNumberFormat="1" applyFont="1" applyFill="1" applyBorder="1" applyAlignment="1">
      <alignment vertical="center"/>
    </xf>
    <xf numFmtId="168" fontId="24" fillId="0" borderId="1" xfId="0" applyNumberFormat="1" applyFont="1" applyFill="1" applyBorder="1" applyAlignment="1">
      <alignment vertical="center"/>
    </xf>
    <xf numFmtId="168" fontId="6" fillId="0" borderId="0" xfId="0" applyNumberFormat="1" applyFont="1" applyFill="1" applyBorder="1"/>
    <xf numFmtId="165" fontId="1" fillId="0" borderId="0" xfId="0" applyNumberFormat="1" applyFont="1" applyFill="1" applyBorder="1" applyAlignment="1">
      <alignment horizontal="right" vertical="top"/>
    </xf>
    <xf numFmtId="165" fontId="1" fillId="0" borderId="1" xfId="0" applyNumberFormat="1" applyFont="1" applyFill="1" applyBorder="1" applyAlignment="1">
      <alignment horizontal="center" vertical="center" textRotation="90" wrapText="1"/>
    </xf>
    <xf numFmtId="49" fontId="1" fillId="0" borderId="1" xfId="0" applyNumberFormat="1" applyFont="1" applyFill="1" applyBorder="1" applyAlignment="1">
      <alignment horizontal="right" vertical="top"/>
    </xf>
    <xf numFmtId="49" fontId="1" fillId="0" borderId="1" xfId="0" quotePrefix="1" applyNumberFormat="1" applyFont="1" applyFill="1" applyBorder="1" applyAlignment="1">
      <alignment horizontal="right" vertical="top"/>
    </xf>
    <xf numFmtId="49" fontId="1" fillId="0" borderId="1" xfId="0" applyNumberFormat="1" applyFont="1" applyFill="1" applyBorder="1" applyAlignment="1" applyProtection="1">
      <alignment horizontal="right" wrapText="1"/>
      <protection locked="0"/>
    </xf>
    <xf numFmtId="49" fontId="1" fillId="0" borderId="1" xfId="0" applyNumberFormat="1" applyFont="1" applyFill="1" applyBorder="1" applyAlignment="1" applyProtection="1">
      <alignment horizontal="right" vertical="top" wrapText="1"/>
      <protection locked="0"/>
    </xf>
    <xf numFmtId="166" fontId="1" fillId="0" borderId="1" xfId="0" applyNumberFormat="1" applyFont="1" applyFill="1" applyBorder="1" applyAlignment="1">
      <alignment horizontal="right" vertical="top"/>
    </xf>
    <xf numFmtId="166" fontId="1" fillId="0" borderId="1" xfId="0" quotePrefix="1" applyNumberFormat="1" applyFont="1" applyFill="1" applyBorder="1" applyAlignment="1">
      <alignment horizontal="right" vertical="top"/>
    </xf>
    <xf numFmtId="0" fontId="1" fillId="0" borderId="1" xfId="0" applyNumberFormat="1" applyFont="1" applyFill="1" applyBorder="1" applyAlignment="1">
      <alignment horizontal="right" vertical="top"/>
    </xf>
    <xf numFmtId="1" fontId="1" fillId="0" borderId="1" xfId="0" quotePrefix="1" applyNumberFormat="1" applyFont="1" applyFill="1" applyBorder="1" applyAlignment="1">
      <alignment horizontal="right" vertical="top"/>
    </xf>
    <xf numFmtId="0" fontId="1" fillId="0" borderId="1" xfId="0" quotePrefix="1" applyNumberFormat="1" applyFont="1" applyFill="1" applyBorder="1" applyAlignment="1">
      <alignment horizontal="right" vertical="top"/>
    </xf>
    <xf numFmtId="165" fontId="1" fillId="0" borderId="1" xfId="0" applyNumberFormat="1" applyFont="1" applyFill="1" applyBorder="1" applyAlignment="1">
      <alignment horizontal="right" vertical="top"/>
    </xf>
    <xf numFmtId="49" fontId="1" fillId="0" borderId="0" xfId="0" applyNumberFormat="1" applyFont="1" applyFill="1" applyBorder="1" applyAlignment="1">
      <alignment horizontal="right" vertical="top"/>
    </xf>
    <xf numFmtId="0" fontId="1" fillId="0" borderId="0" xfId="0" applyFont="1" applyFill="1" applyBorder="1"/>
    <xf numFmtId="49" fontId="1" fillId="2" borderId="1" xfId="0" applyNumberFormat="1" applyFont="1" applyFill="1" applyBorder="1" applyAlignment="1">
      <alignment horizontal="right" vertical="top"/>
    </xf>
    <xf numFmtId="0" fontId="1" fillId="2" borderId="1" xfId="0" applyNumberFormat="1" applyFont="1" applyFill="1" applyBorder="1" applyAlignment="1">
      <alignment horizontal="right" vertical="top"/>
    </xf>
    <xf numFmtId="166" fontId="1" fillId="2" borderId="1" xfId="0" quotePrefix="1" applyNumberFormat="1" applyFont="1" applyFill="1" applyBorder="1" applyAlignment="1">
      <alignment horizontal="right" vertical="top"/>
    </xf>
    <xf numFmtId="0" fontId="26" fillId="0" borderId="0" xfId="0" applyFont="1" applyFill="1" applyBorder="1"/>
    <xf numFmtId="0" fontId="27" fillId="0" borderId="0" xfId="0" applyFont="1" applyFill="1" applyBorder="1"/>
    <xf numFmtId="168" fontId="26" fillId="0" borderId="0" xfId="0" applyNumberFormat="1" applyFont="1" applyFill="1" applyBorder="1" applyAlignment="1">
      <alignment vertical="center" wrapText="1"/>
    </xf>
    <xf numFmtId="0" fontId="28" fillId="0" borderId="0" xfId="0" applyFont="1" applyFill="1" applyBorder="1"/>
    <xf numFmtId="0" fontId="28" fillId="0" borderId="0" xfId="0" applyFont="1" applyFill="1" applyBorder="1" applyAlignment="1">
      <alignment wrapText="1"/>
    </xf>
    <xf numFmtId="168" fontId="28" fillId="0" borderId="0" xfId="0" applyNumberFormat="1" applyFont="1" applyFill="1" applyBorder="1" applyAlignment="1">
      <alignment vertical="center" wrapText="1"/>
    </xf>
    <xf numFmtId="0" fontId="17" fillId="0" borderId="1" xfId="0" applyFont="1" applyBorder="1" applyAlignment="1" applyProtection="1">
      <alignment vertical="center" wrapText="1"/>
      <protection locked="0"/>
    </xf>
    <xf numFmtId="49" fontId="1" fillId="2" borderId="1" xfId="0" quotePrefix="1" applyNumberFormat="1" applyFont="1" applyFill="1" applyBorder="1" applyAlignment="1">
      <alignment horizontal="right" vertical="top"/>
    </xf>
    <xf numFmtId="168" fontId="29" fillId="0" borderId="0" xfId="0" applyNumberFormat="1" applyFont="1" applyFill="1" applyBorder="1" applyAlignment="1">
      <alignment vertical="center" wrapText="1"/>
    </xf>
    <xf numFmtId="49" fontId="1" fillId="3" borderId="1" xfId="0" quotePrefix="1" applyNumberFormat="1" applyFont="1" applyFill="1" applyBorder="1" applyAlignment="1">
      <alignment horizontal="right" vertical="top"/>
    </xf>
    <xf numFmtId="165" fontId="7" fillId="0" borderId="0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 2" xfId="1" xr:uid="{00000000-0005-0000-0000-000001000000}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TF/2023/Hamematakan%202022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VOD"/>
      <sheetName val="2022-2023"/>
      <sheetName val="Katarox ev cragrer"/>
      <sheetName val="Ampop"/>
      <sheetName val="22-23%"/>
      <sheetName val="svod 22-23 tesakarar"/>
      <sheetName val="%ner (2)"/>
    </sheetNames>
    <sheetDataSet>
      <sheetData sheetId="0"/>
      <sheetData sheetId="1">
        <row r="10">
          <cell r="W10">
            <v>215171373.69999999</v>
          </cell>
        </row>
        <row r="11">
          <cell r="W11">
            <v>32310825.300000001</v>
          </cell>
        </row>
        <row r="12">
          <cell r="W12">
            <v>8590874.6000000015</v>
          </cell>
        </row>
        <row r="13">
          <cell r="W13">
            <v>5710440.6000000006</v>
          </cell>
        </row>
        <row r="16">
          <cell r="W16">
            <v>833612.4</v>
          </cell>
        </row>
        <row r="17">
          <cell r="W17">
            <v>231346.3</v>
          </cell>
        </row>
        <row r="18">
          <cell r="W18">
            <v>349653.9</v>
          </cell>
        </row>
        <row r="19">
          <cell r="W19">
            <v>146464.29999999999</v>
          </cell>
        </row>
        <row r="20">
          <cell r="W20">
            <v>171061.9</v>
          </cell>
        </row>
        <row r="21">
          <cell r="W21">
            <v>563668</v>
          </cell>
        </row>
        <row r="22">
          <cell r="W22">
            <v>411267.7</v>
          </cell>
        </row>
        <row r="23">
          <cell r="W23">
            <v>455063.9</v>
          </cell>
        </row>
        <row r="24">
          <cell r="W24">
            <v>222867.3</v>
          </cell>
        </row>
        <row r="25">
          <cell r="W25">
            <v>374573</v>
          </cell>
        </row>
        <row r="26">
          <cell r="W26">
            <v>208053.4</v>
          </cell>
        </row>
        <row r="27">
          <cell r="W27">
            <v>94172.7</v>
          </cell>
        </row>
        <row r="28">
          <cell r="W28">
            <v>202589.8</v>
          </cell>
        </row>
        <row r="29">
          <cell r="W29">
            <v>194097.8</v>
          </cell>
        </row>
        <row r="30">
          <cell r="W30">
            <v>70564.7</v>
          </cell>
        </row>
        <row r="31">
          <cell r="W31">
            <v>87589.3</v>
          </cell>
        </row>
        <row r="32">
          <cell r="W32">
            <v>101988.7</v>
          </cell>
        </row>
        <row r="33">
          <cell r="W33">
            <v>1957607</v>
          </cell>
        </row>
        <row r="46">
          <cell r="W46">
            <v>517448.5</v>
          </cell>
        </row>
        <row r="58">
          <cell r="W58">
            <v>84697.2</v>
          </cell>
        </row>
        <row r="62">
          <cell r="W62">
            <v>1370626.7999999998</v>
          </cell>
        </row>
        <row r="75">
          <cell r="W75">
            <v>18750000</v>
          </cell>
        </row>
        <row r="79">
          <cell r="W79">
            <v>2997178.2</v>
          </cell>
        </row>
        <row r="84">
          <cell r="W84">
            <v>2000000</v>
          </cell>
        </row>
        <row r="85">
          <cell r="W85">
            <v>2000000</v>
          </cell>
        </row>
        <row r="88">
          <cell r="W88">
            <v>22645172.399999999</v>
          </cell>
        </row>
        <row r="89">
          <cell r="W89">
            <v>18149578.199999999</v>
          </cell>
        </row>
        <row r="97">
          <cell r="W97">
            <v>2413484.3000000003</v>
          </cell>
        </row>
        <row r="101">
          <cell r="W101">
            <v>899125.1</v>
          </cell>
        </row>
        <row r="109">
          <cell r="W109">
            <v>602307.9</v>
          </cell>
        </row>
        <row r="112">
          <cell r="W112">
            <v>580676.9</v>
          </cell>
        </row>
        <row r="115">
          <cell r="W115">
            <v>16817753.5</v>
          </cell>
        </row>
        <row r="116">
          <cell r="W116">
            <v>4791710.7999999989</v>
          </cell>
        </row>
        <row r="142">
          <cell r="W142">
            <v>6037077.7000000002</v>
          </cell>
        </row>
        <row r="174">
          <cell r="W174">
            <v>4020000</v>
          </cell>
        </row>
        <row r="177">
          <cell r="W177">
            <v>235853.2</v>
          </cell>
        </row>
        <row r="184">
          <cell r="W184">
            <v>50000</v>
          </cell>
        </row>
        <row r="187">
          <cell r="W187">
            <v>347381.5</v>
          </cell>
        </row>
        <row r="194">
          <cell r="W194">
            <v>1335730.3</v>
          </cell>
        </row>
        <row r="200">
          <cell r="W200">
            <v>205259</v>
          </cell>
        </row>
        <row r="211">
          <cell r="W211">
            <v>6726645.7999999998</v>
          </cell>
        </row>
        <row r="222">
          <cell r="W222">
            <v>13401162.100000001</v>
          </cell>
        </row>
        <row r="285">
          <cell r="W285">
            <v>2983611.4</v>
          </cell>
        </row>
        <row r="286">
          <cell r="W286">
            <v>375778.4</v>
          </cell>
        </row>
        <row r="292">
          <cell r="W292">
            <v>1455637</v>
          </cell>
        </row>
        <row r="313">
          <cell r="W313">
            <v>910396</v>
          </cell>
        </row>
        <row r="328">
          <cell r="W328">
            <v>241800</v>
          </cell>
        </row>
        <row r="337">
          <cell r="W337">
            <v>15497024.900000002</v>
          </cell>
        </row>
        <row r="338">
          <cell r="W338">
            <v>1301415.8</v>
          </cell>
        </row>
        <row r="343">
          <cell r="W343">
            <v>8926402</v>
          </cell>
        </row>
        <row r="350">
          <cell r="W350">
            <v>942241.9</v>
          </cell>
        </row>
        <row r="358">
          <cell r="W358">
            <v>1274953.1000000001</v>
          </cell>
        </row>
        <row r="363">
          <cell r="W363">
            <v>1147088.3</v>
          </cell>
        </row>
        <row r="373">
          <cell r="W373">
            <v>1272227.3999999999</v>
          </cell>
        </row>
        <row r="390">
          <cell r="W390">
            <v>632696.4</v>
          </cell>
        </row>
        <row r="393">
          <cell r="W393">
            <v>72939879.599999994</v>
          </cell>
        </row>
        <row r="394">
          <cell r="W394">
            <v>134555.70000000001</v>
          </cell>
        </row>
        <row r="400">
          <cell r="W400">
            <v>23951394</v>
          </cell>
        </row>
        <row r="410">
          <cell r="W410">
            <v>270000</v>
          </cell>
        </row>
        <row r="413">
          <cell r="W413">
            <v>7119701.5999999996</v>
          </cell>
        </row>
        <row r="430">
          <cell r="W430">
            <v>89502.3</v>
          </cell>
        </row>
        <row r="438">
          <cell r="W438">
            <v>10000000</v>
          </cell>
        </row>
        <row r="441">
          <cell r="W441">
            <v>26015708</v>
          </cell>
        </row>
        <row r="456">
          <cell r="W456">
            <v>5359018</v>
          </cell>
        </row>
        <row r="479">
          <cell r="W479">
            <v>29644039.700000003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58"/>
  <sheetViews>
    <sheetView showZeros="0" tabSelected="1" topLeftCell="A699" zoomScale="95" zoomScaleNormal="95" workbookViewId="0">
      <selection activeCell="F467" sqref="F467"/>
    </sheetView>
  </sheetViews>
  <sheetFormatPr defaultRowHeight="17.25" x14ac:dyDescent="0.3"/>
  <cols>
    <col min="1" max="1" width="7" style="1" customWidth="1"/>
    <col min="2" max="2" width="6.28515625" style="2" customWidth="1"/>
    <col min="3" max="3" width="5.42578125" style="3" customWidth="1"/>
    <col min="4" max="4" width="5.5703125" style="4" customWidth="1"/>
    <col min="5" max="5" width="6" style="78" hidden="1" customWidth="1"/>
    <col min="6" max="6" width="79.85546875" style="71" customWidth="1"/>
    <col min="7" max="7" width="19.5703125" style="7" customWidth="1"/>
    <col min="8" max="8" width="3.42578125" style="7" customWidth="1"/>
    <col min="9" max="9" width="6.140625" style="7" customWidth="1"/>
    <col min="10" max="10" width="18.5703125" style="98" hidden="1" customWidth="1"/>
    <col min="11" max="11" width="17.7109375" style="95" customWidth="1"/>
    <col min="12" max="16384" width="9.140625" style="7"/>
  </cols>
  <sheetData>
    <row r="1" spans="1:11" x14ac:dyDescent="0.3">
      <c r="F1" s="5"/>
      <c r="G1" s="6" t="s">
        <v>167</v>
      </c>
    </row>
    <row r="2" spans="1:11" x14ac:dyDescent="0.3">
      <c r="F2" s="5"/>
      <c r="G2" s="6" t="s">
        <v>499</v>
      </c>
    </row>
    <row r="3" spans="1:11" s="8" customFormat="1" ht="56.25" customHeight="1" x14ac:dyDescent="0.35">
      <c r="A3" s="105" t="s">
        <v>682</v>
      </c>
      <c r="B3" s="105"/>
      <c r="C3" s="105"/>
      <c r="D3" s="105"/>
      <c r="E3" s="105"/>
      <c r="F3" s="105"/>
      <c r="G3" s="105"/>
      <c r="J3" s="98"/>
      <c r="K3" s="96"/>
    </row>
    <row r="4" spans="1:11" s="8" customFormat="1" ht="20.25" x14ac:dyDescent="0.35">
      <c r="A4" s="105"/>
      <c r="B4" s="105"/>
      <c r="C4" s="105"/>
      <c r="D4" s="105"/>
      <c r="E4" s="105"/>
      <c r="F4" s="105"/>
      <c r="G4" s="105"/>
      <c r="J4" s="98"/>
      <c r="K4" s="96"/>
    </row>
    <row r="5" spans="1:11" s="8" customFormat="1" ht="4.5" customHeight="1" x14ac:dyDescent="0.35">
      <c r="A5" s="9"/>
      <c r="B5" s="9"/>
      <c r="C5" s="9"/>
      <c r="D5" s="9"/>
      <c r="E5" s="1"/>
      <c r="F5" s="9"/>
      <c r="G5" s="9"/>
      <c r="J5" s="98"/>
      <c r="K5" s="96"/>
    </row>
    <row r="6" spans="1:11" s="8" customFormat="1" ht="68.25" customHeight="1" x14ac:dyDescent="0.35">
      <c r="A6" s="10" t="s">
        <v>168</v>
      </c>
      <c r="B6" s="10" t="s">
        <v>169</v>
      </c>
      <c r="C6" s="10" t="s">
        <v>170</v>
      </c>
      <c r="D6" s="11"/>
      <c r="E6" s="79" t="s">
        <v>354</v>
      </c>
      <c r="F6" s="12" t="s">
        <v>171</v>
      </c>
      <c r="G6" s="13" t="s">
        <v>709</v>
      </c>
      <c r="J6" s="99"/>
      <c r="K6" s="96"/>
    </row>
    <row r="7" spans="1:11" s="20" customFormat="1" ht="33" x14ac:dyDescent="0.2">
      <c r="A7" s="14"/>
      <c r="B7" s="15"/>
      <c r="C7" s="16"/>
      <c r="D7" s="17"/>
      <c r="E7" s="80"/>
      <c r="F7" s="18" t="s">
        <v>717</v>
      </c>
      <c r="G7" s="19">
        <f>SUM(G8,G108,G113,G151,G251,G264,G280,G377,G457,G579,G700)</f>
        <v>215171373.69999999</v>
      </c>
      <c r="J7" s="100">
        <f>SUM('[1]2022-2023'!$W$10)</f>
        <v>215171373.69999999</v>
      </c>
      <c r="K7" s="97">
        <f>G7-J7</f>
        <v>0</v>
      </c>
    </row>
    <row r="8" spans="1:11" ht="29.25" customHeight="1" x14ac:dyDescent="0.3">
      <c r="A8" s="14" t="s">
        <v>11</v>
      </c>
      <c r="B8" s="15"/>
      <c r="C8" s="16"/>
      <c r="D8" s="17" t="s">
        <v>12</v>
      </c>
      <c r="E8" s="80"/>
      <c r="F8" s="18" t="s">
        <v>172</v>
      </c>
      <c r="G8" s="19">
        <f>SUM(G9,G52,G70,G76,G96,G90)</f>
        <v>32310825.299999997</v>
      </c>
      <c r="J8" s="100">
        <f>'[1]2022-2023'!$W$11</f>
        <v>32310825.300000001</v>
      </c>
      <c r="K8" s="97">
        <f>G8-J8</f>
        <v>0</v>
      </c>
    </row>
    <row r="9" spans="1:11" s="25" customFormat="1" ht="48.75" customHeight="1" x14ac:dyDescent="0.3">
      <c r="A9" s="21"/>
      <c r="B9" s="22">
        <v>1</v>
      </c>
      <c r="C9" s="16"/>
      <c r="D9" s="17" t="s">
        <v>13</v>
      </c>
      <c r="E9" s="80"/>
      <c r="F9" s="23" t="s">
        <v>173</v>
      </c>
      <c r="G9" s="24">
        <f>SUM(G10,G33,G46)</f>
        <v>8590874.5999999996</v>
      </c>
      <c r="J9" s="100">
        <f>'[1]2022-2023'!$W$12</f>
        <v>8590874.6000000015</v>
      </c>
      <c r="K9" s="97">
        <f>G9-J9</f>
        <v>0</v>
      </c>
    </row>
    <row r="10" spans="1:11" ht="17.25" customHeight="1" x14ac:dyDescent="0.3">
      <c r="A10" s="26"/>
      <c r="B10" s="27"/>
      <c r="C10" s="28">
        <v>1</v>
      </c>
      <c r="D10" s="29" t="s">
        <v>14</v>
      </c>
      <c r="E10" s="80"/>
      <c r="F10" s="30" t="s">
        <v>174</v>
      </c>
      <c r="G10" s="19">
        <f>SUM(G11,G13,G15)</f>
        <v>5710440.5999999996</v>
      </c>
      <c r="J10" s="100">
        <f>'[1]2022-2023'!$W$13</f>
        <v>5710440.6000000006</v>
      </c>
      <c r="K10" s="97">
        <f>G10-J10</f>
        <v>0</v>
      </c>
    </row>
    <row r="11" spans="1:11" ht="20.25" customHeight="1" x14ac:dyDescent="0.3">
      <c r="A11" s="26"/>
      <c r="B11" s="27"/>
      <c r="C11" s="31"/>
      <c r="D11" s="32" t="s">
        <v>11</v>
      </c>
      <c r="E11" s="80" t="s">
        <v>355</v>
      </c>
      <c r="F11" s="30" t="s">
        <v>175</v>
      </c>
      <c r="G11" s="19">
        <f>SUM(G12)</f>
        <v>794187.9</v>
      </c>
      <c r="J11" s="100"/>
      <c r="K11" s="97"/>
    </row>
    <row r="12" spans="1:11" x14ac:dyDescent="0.3">
      <c r="A12" s="26"/>
      <c r="B12" s="27"/>
      <c r="C12" s="31"/>
      <c r="D12" s="32"/>
      <c r="E12" s="80"/>
      <c r="F12" s="74" t="s">
        <v>505</v>
      </c>
      <c r="G12" s="33">
        <v>794187.9</v>
      </c>
      <c r="J12" s="100"/>
      <c r="K12" s="97"/>
    </row>
    <row r="13" spans="1:11" ht="17.25" customHeight="1" x14ac:dyDescent="0.3">
      <c r="A13" s="26"/>
      <c r="B13" s="27"/>
      <c r="C13" s="31"/>
      <c r="D13" s="32" t="s">
        <v>15</v>
      </c>
      <c r="E13" s="80" t="s">
        <v>356</v>
      </c>
      <c r="F13" s="30" t="s">
        <v>535</v>
      </c>
      <c r="G13" s="19">
        <f>SUM(G14)</f>
        <v>197617.6</v>
      </c>
      <c r="J13" s="100"/>
      <c r="K13" s="97"/>
    </row>
    <row r="14" spans="1:11" x14ac:dyDescent="0.3">
      <c r="A14" s="26"/>
      <c r="B14" s="27"/>
      <c r="C14" s="31"/>
      <c r="D14" s="32"/>
      <c r="E14" s="80"/>
      <c r="F14" s="74" t="s">
        <v>525</v>
      </c>
      <c r="G14" s="33">
        <v>197617.6</v>
      </c>
      <c r="J14" s="100"/>
      <c r="K14" s="97"/>
    </row>
    <row r="15" spans="1:11" ht="33.75" customHeight="1" x14ac:dyDescent="0.3">
      <c r="A15" s="26"/>
      <c r="B15" s="27"/>
      <c r="C15" s="31"/>
      <c r="D15" s="32" t="s">
        <v>16</v>
      </c>
      <c r="E15" s="80" t="s">
        <v>357</v>
      </c>
      <c r="F15" s="30" t="s">
        <v>176</v>
      </c>
      <c r="G15" s="19">
        <f>SUM(G16:G32)</f>
        <v>4718635.0999999996</v>
      </c>
      <c r="J15" s="100">
        <f>SUM('[1]2022-2023'!$W$16:$W$32)</f>
        <v>4718635.0999999996</v>
      </c>
      <c r="K15" s="97">
        <f>G15-J15</f>
        <v>0</v>
      </c>
    </row>
    <row r="16" spans="1:11" x14ac:dyDescent="0.3">
      <c r="A16" s="26"/>
      <c r="B16" s="27"/>
      <c r="C16" s="31"/>
      <c r="D16" s="32"/>
      <c r="E16" s="80"/>
      <c r="F16" s="74" t="s">
        <v>718</v>
      </c>
      <c r="G16" s="33">
        <v>833612.4</v>
      </c>
      <c r="J16" s="100"/>
      <c r="K16" s="97"/>
    </row>
    <row r="17" spans="1:11" x14ac:dyDescent="0.3">
      <c r="A17" s="26"/>
      <c r="B17" s="27"/>
      <c r="C17" s="31"/>
      <c r="D17" s="32"/>
      <c r="E17" s="80"/>
      <c r="F17" s="74" t="s">
        <v>523</v>
      </c>
      <c r="G17" s="33">
        <v>231346.3</v>
      </c>
      <c r="J17" s="100"/>
      <c r="K17" s="97"/>
    </row>
    <row r="18" spans="1:11" ht="30" customHeight="1" x14ac:dyDescent="0.3">
      <c r="A18" s="26"/>
      <c r="B18" s="27"/>
      <c r="C18" s="31"/>
      <c r="D18" s="32"/>
      <c r="E18" s="80"/>
      <c r="F18" s="74" t="s">
        <v>719</v>
      </c>
      <c r="G18" s="33">
        <v>349653.9</v>
      </c>
      <c r="J18" s="100"/>
      <c r="K18" s="97"/>
    </row>
    <row r="19" spans="1:11" ht="31.5" customHeight="1" x14ac:dyDescent="0.3">
      <c r="A19" s="26"/>
      <c r="B19" s="27"/>
      <c r="C19" s="31"/>
      <c r="D19" s="32"/>
      <c r="E19" s="80"/>
      <c r="F19" s="74" t="s">
        <v>720</v>
      </c>
      <c r="G19" s="33">
        <v>146464.29999999999</v>
      </c>
      <c r="J19" s="100"/>
      <c r="K19" s="97"/>
    </row>
    <row r="20" spans="1:11" ht="28.5" customHeight="1" x14ac:dyDescent="0.3">
      <c r="A20" s="26"/>
      <c r="B20" s="27"/>
      <c r="C20" s="31"/>
      <c r="D20" s="32"/>
      <c r="E20" s="80"/>
      <c r="F20" s="74" t="s">
        <v>721</v>
      </c>
      <c r="G20" s="33">
        <v>171061.9</v>
      </c>
      <c r="J20" s="100"/>
      <c r="K20" s="97"/>
    </row>
    <row r="21" spans="1:11" x14ac:dyDescent="0.3">
      <c r="A21" s="26"/>
      <c r="B21" s="27"/>
      <c r="C21" s="31"/>
      <c r="D21" s="32"/>
      <c r="E21" s="80"/>
      <c r="F21" s="74" t="s">
        <v>506</v>
      </c>
      <c r="G21" s="33">
        <v>563668</v>
      </c>
      <c r="J21" s="100"/>
      <c r="K21" s="97"/>
    </row>
    <row r="22" spans="1:11" x14ac:dyDescent="0.3">
      <c r="A22" s="26"/>
      <c r="B22" s="27"/>
      <c r="C22" s="31"/>
      <c r="D22" s="32"/>
      <c r="E22" s="80"/>
      <c r="F22" s="74" t="s">
        <v>607</v>
      </c>
      <c r="G22" s="33">
        <v>411267.7</v>
      </c>
      <c r="J22" s="100"/>
      <c r="K22" s="97"/>
    </row>
    <row r="23" spans="1:11" x14ac:dyDescent="0.3">
      <c r="A23" s="26"/>
      <c r="B23" s="27"/>
      <c r="C23" s="31"/>
      <c r="D23" s="32"/>
      <c r="E23" s="80"/>
      <c r="F23" s="74" t="s">
        <v>722</v>
      </c>
      <c r="G23" s="33">
        <v>455063.9</v>
      </c>
      <c r="J23" s="100"/>
      <c r="K23" s="97"/>
    </row>
    <row r="24" spans="1:11" x14ac:dyDescent="0.3">
      <c r="A24" s="26"/>
      <c r="B24" s="27"/>
      <c r="C24" s="31"/>
      <c r="D24" s="32"/>
      <c r="E24" s="80"/>
      <c r="F24" s="74" t="s">
        <v>698</v>
      </c>
      <c r="G24" s="33">
        <v>222867.3</v>
      </c>
      <c r="J24" s="100"/>
      <c r="K24" s="97"/>
    </row>
    <row r="25" spans="1:11" x14ac:dyDescent="0.3">
      <c r="A25" s="26"/>
      <c r="B25" s="27"/>
      <c r="C25" s="31"/>
      <c r="D25" s="32"/>
      <c r="E25" s="80"/>
      <c r="F25" s="74" t="s">
        <v>177</v>
      </c>
      <c r="G25" s="33">
        <v>374573</v>
      </c>
      <c r="J25" s="100"/>
      <c r="K25" s="97"/>
    </row>
    <row r="26" spans="1:11" x14ac:dyDescent="0.3">
      <c r="A26" s="26"/>
      <c r="B26" s="27"/>
      <c r="C26" s="31"/>
      <c r="D26" s="32"/>
      <c r="E26" s="80"/>
      <c r="F26" s="74" t="s">
        <v>178</v>
      </c>
      <c r="G26" s="33">
        <v>208053.4</v>
      </c>
      <c r="J26" s="100"/>
      <c r="K26" s="97"/>
    </row>
    <row r="27" spans="1:11" x14ac:dyDescent="0.3">
      <c r="A27" s="26"/>
      <c r="B27" s="27"/>
      <c r="C27" s="31"/>
      <c r="D27" s="32"/>
      <c r="E27" s="80"/>
      <c r="F27" s="74" t="s">
        <v>179</v>
      </c>
      <c r="G27" s="76">
        <v>94172.7</v>
      </c>
      <c r="J27" s="100"/>
      <c r="K27" s="97"/>
    </row>
    <row r="28" spans="1:11" x14ac:dyDescent="0.3">
      <c r="A28" s="26"/>
      <c r="B28" s="27"/>
      <c r="C28" s="31"/>
      <c r="D28" s="32"/>
      <c r="E28" s="80"/>
      <c r="F28" s="74" t="s">
        <v>180</v>
      </c>
      <c r="G28" s="33">
        <v>202589.8</v>
      </c>
      <c r="J28" s="100"/>
      <c r="K28" s="97"/>
    </row>
    <row r="29" spans="1:11" x14ac:dyDescent="0.3">
      <c r="A29" s="26"/>
      <c r="B29" s="27"/>
      <c r="C29" s="31"/>
      <c r="D29" s="32"/>
      <c r="E29" s="80"/>
      <c r="F29" s="74" t="s">
        <v>181</v>
      </c>
      <c r="G29" s="33">
        <v>194097.8</v>
      </c>
      <c r="J29" s="100"/>
      <c r="K29" s="97"/>
    </row>
    <row r="30" spans="1:11" x14ac:dyDescent="0.3">
      <c r="A30" s="26"/>
      <c r="B30" s="27"/>
      <c r="C30" s="31"/>
      <c r="D30" s="32"/>
      <c r="E30" s="80"/>
      <c r="F30" s="74" t="s">
        <v>182</v>
      </c>
      <c r="G30" s="33">
        <v>70564.7</v>
      </c>
      <c r="J30" s="100"/>
      <c r="K30" s="97"/>
    </row>
    <row r="31" spans="1:11" x14ac:dyDescent="0.3">
      <c r="A31" s="26"/>
      <c r="B31" s="27"/>
      <c r="C31" s="31"/>
      <c r="D31" s="32"/>
      <c r="E31" s="80"/>
      <c r="F31" s="74" t="s">
        <v>183</v>
      </c>
      <c r="G31" s="33">
        <v>87589.3</v>
      </c>
      <c r="J31" s="100"/>
      <c r="K31" s="97"/>
    </row>
    <row r="32" spans="1:11" x14ac:dyDescent="0.3">
      <c r="A32" s="26"/>
      <c r="B32" s="27"/>
      <c r="C32" s="31"/>
      <c r="D32" s="32"/>
      <c r="E32" s="80"/>
      <c r="F32" s="74" t="s">
        <v>184</v>
      </c>
      <c r="G32" s="33">
        <v>101988.7</v>
      </c>
      <c r="J32" s="100"/>
      <c r="K32" s="97"/>
    </row>
    <row r="33" spans="1:11" ht="17.25" customHeight="1" x14ac:dyDescent="0.3">
      <c r="A33" s="26"/>
      <c r="B33" s="27"/>
      <c r="C33" s="28">
        <v>2</v>
      </c>
      <c r="D33" s="29" t="s">
        <v>53</v>
      </c>
      <c r="E33" s="80"/>
      <c r="F33" s="30" t="s">
        <v>185</v>
      </c>
      <c r="G33" s="19">
        <f>SUM(G34,G37,G39,G41,G44)</f>
        <v>1957607</v>
      </c>
      <c r="J33" s="100">
        <f>'[1]2022-2023'!$W$33</f>
        <v>1957607</v>
      </c>
      <c r="K33" s="97">
        <f>G33-J33</f>
        <v>0</v>
      </c>
    </row>
    <row r="34" spans="1:11" ht="33" customHeight="1" x14ac:dyDescent="0.3">
      <c r="A34" s="26"/>
      <c r="B34" s="27"/>
      <c r="C34" s="31"/>
      <c r="D34" s="32" t="s">
        <v>11</v>
      </c>
      <c r="E34" s="80" t="s">
        <v>357</v>
      </c>
      <c r="F34" s="30" t="s">
        <v>186</v>
      </c>
      <c r="G34" s="19">
        <f>SUM(G35:G36)</f>
        <v>1754067</v>
      </c>
      <c r="J34" s="100"/>
      <c r="K34" s="97"/>
    </row>
    <row r="35" spans="1:11" x14ac:dyDescent="0.3">
      <c r="A35" s="26"/>
      <c r="B35" s="27"/>
      <c r="C35" s="31"/>
      <c r="D35" s="32"/>
      <c r="E35" s="80"/>
      <c r="F35" s="74" t="s">
        <v>683</v>
      </c>
      <c r="G35" s="33">
        <v>723420.2</v>
      </c>
      <c r="J35" s="100"/>
      <c r="K35" s="97"/>
    </row>
    <row r="36" spans="1:11" x14ac:dyDescent="0.3">
      <c r="A36" s="26"/>
      <c r="B36" s="27"/>
      <c r="C36" s="31"/>
      <c r="D36" s="32"/>
      <c r="E36" s="80"/>
      <c r="F36" s="74" t="s">
        <v>605</v>
      </c>
      <c r="G36" s="33">
        <v>1030646.8</v>
      </c>
      <c r="J36" s="100"/>
      <c r="K36" s="97"/>
    </row>
    <row r="37" spans="1:11" ht="17.25" customHeight="1" x14ac:dyDescent="0.3">
      <c r="A37" s="26"/>
      <c r="B37" s="27"/>
      <c r="C37" s="31"/>
      <c r="D37" s="32" t="s">
        <v>15</v>
      </c>
      <c r="E37" s="80" t="s">
        <v>358</v>
      </c>
      <c r="F37" s="30" t="s">
        <v>681</v>
      </c>
      <c r="G37" s="19">
        <f>SUM(G38)</f>
        <v>65000</v>
      </c>
      <c r="J37" s="100"/>
      <c r="K37" s="97"/>
    </row>
    <row r="38" spans="1:11" x14ac:dyDescent="0.3">
      <c r="A38" s="26"/>
      <c r="B38" s="27"/>
      <c r="C38" s="31"/>
      <c r="D38" s="32"/>
      <c r="E38" s="80"/>
      <c r="F38" s="74" t="s">
        <v>605</v>
      </c>
      <c r="G38" s="33">
        <v>65000</v>
      </c>
      <c r="J38" s="100"/>
      <c r="K38" s="97"/>
    </row>
    <row r="39" spans="1:11" ht="33" x14ac:dyDescent="0.3">
      <c r="A39" s="26"/>
      <c r="B39" s="27"/>
      <c r="C39" s="31"/>
      <c r="D39" s="32" t="s">
        <v>16</v>
      </c>
      <c r="E39" s="80" t="s">
        <v>359</v>
      </c>
      <c r="F39" s="30" t="s">
        <v>581</v>
      </c>
      <c r="G39" s="19">
        <f>SUM(G40)</f>
        <v>1500</v>
      </c>
      <c r="J39" s="100"/>
      <c r="K39" s="97"/>
    </row>
    <row r="40" spans="1:11" x14ac:dyDescent="0.3">
      <c r="A40" s="26"/>
      <c r="B40" s="27"/>
      <c r="C40" s="31"/>
      <c r="D40" s="32"/>
      <c r="E40" s="80"/>
      <c r="F40" s="74" t="s">
        <v>683</v>
      </c>
      <c r="G40" s="33">
        <v>1500</v>
      </c>
      <c r="J40" s="100"/>
      <c r="K40" s="97"/>
    </row>
    <row r="41" spans="1:11" ht="33" customHeight="1" x14ac:dyDescent="0.3">
      <c r="A41" s="26"/>
      <c r="B41" s="27"/>
      <c r="C41" s="31"/>
      <c r="D41" s="32" t="s">
        <v>17</v>
      </c>
      <c r="E41" s="80" t="s">
        <v>360</v>
      </c>
      <c r="F41" s="30" t="s">
        <v>608</v>
      </c>
      <c r="G41" s="19">
        <f>SUM(G42:G43)</f>
        <v>37040</v>
      </c>
      <c r="J41" s="100"/>
      <c r="K41" s="97"/>
    </row>
    <row r="42" spans="1:11" x14ac:dyDescent="0.3">
      <c r="A42" s="26"/>
      <c r="B42" s="27"/>
      <c r="C42" s="31"/>
      <c r="D42" s="32"/>
      <c r="E42" s="80"/>
      <c r="F42" s="74" t="s">
        <v>683</v>
      </c>
      <c r="G42" s="33">
        <v>20000</v>
      </c>
      <c r="J42" s="100"/>
      <c r="K42" s="97"/>
    </row>
    <row r="43" spans="1:11" x14ac:dyDescent="0.3">
      <c r="A43" s="26"/>
      <c r="B43" s="27"/>
      <c r="C43" s="31"/>
      <c r="D43" s="32"/>
      <c r="E43" s="80"/>
      <c r="F43" s="74" t="s">
        <v>605</v>
      </c>
      <c r="G43" s="33">
        <v>17040</v>
      </c>
      <c r="J43" s="100"/>
      <c r="K43" s="97"/>
    </row>
    <row r="44" spans="1:11" x14ac:dyDescent="0.3">
      <c r="A44" s="53"/>
      <c r="B44" s="49"/>
      <c r="C44" s="31"/>
      <c r="D44" s="32" t="s">
        <v>51</v>
      </c>
      <c r="E44" s="80">
        <v>626</v>
      </c>
      <c r="F44" s="37" t="s">
        <v>665</v>
      </c>
      <c r="G44" s="19">
        <f>SUM(G45)</f>
        <v>100000</v>
      </c>
      <c r="J44" s="100"/>
      <c r="K44" s="97"/>
    </row>
    <row r="45" spans="1:11" x14ac:dyDescent="0.3">
      <c r="A45" s="53"/>
      <c r="B45" s="49"/>
      <c r="C45" s="31"/>
      <c r="D45" s="58"/>
      <c r="E45" s="86"/>
      <c r="F45" s="74" t="s">
        <v>605</v>
      </c>
      <c r="G45" s="33">
        <v>100000</v>
      </c>
      <c r="J45" s="100"/>
      <c r="K45" s="97"/>
    </row>
    <row r="46" spans="1:11" ht="17.25" customHeight="1" x14ac:dyDescent="0.3">
      <c r="A46" s="26"/>
      <c r="B46" s="27"/>
      <c r="C46" s="28">
        <v>3</v>
      </c>
      <c r="D46" s="35" t="s">
        <v>54</v>
      </c>
      <c r="E46" s="80"/>
      <c r="F46" s="30" t="s">
        <v>187</v>
      </c>
      <c r="G46" s="19">
        <f>SUM(G47,G50)</f>
        <v>922827</v>
      </c>
      <c r="J46" s="100"/>
      <c r="K46" s="97"/>
    </row>
    <row r="47" spans="1:11" ht="33" customHeight="1" x14ac:dyDescent="0.3">
      <c r="A47" s="26"/>
      <c r="B47" s="27"/>
      <c r="C47" s="31"/>
      <c r="D47" s="32" t="s">
        <v>11</v>
      </c>
      <c r="E47" s="80" t="s">
        <v>357</v>
      </c>
      <c r="F47" s="30" t="s">
        <v>186</v>
      </c>
      <c r="G47" s="19">
        <f>SUM(G48:G49)</f>
        <v>872827</v>
      </c>
      <c r="J47" s="100"/>
      <c r="K47" s="97"/>
    </row>
    <row r="48" spans="1:11" x14ac:dyDescent="0.3">
      <c r="A48" s="26"/>
      <c r="B48" s="27"/>
      <c r="C48" s="31"/>
      <c r="D48" s="32"/>
      <c r="E48" s="80"/>
      <c r="F48" s="74" t="s">
        <v>507</v>
      </c>
      <c r="G48" s="33">
        <v>714332.7</v>
      </c>
      <c r="J48" s="100"/>
      <c r="K48" s="97"/>
    </row>
    <row r="49" spans="1:11" x14ac:dyDescent="0.3">
      <c r="A49" s="26"/>
      <c r="B49" s="27"/>
      <c r="C49" s="31"/>
      <c r="D49" s="32"/>
      <c r="E49" s="80"/>
      <c r="F49" s="74" t="s">
        <v>508</v>
      </c>
      <c r="G49" s="33">
        <v>158494.29999999999</v>
      </c>
      <c r="J49" s="100"/>
      <c r="K49" s="97"/>
    </row>
    <row r="50" spans="1:11" ht="17.25" customHeight="1" x14ac:dyDescent="0.3">
      <c r="A50" s="26"/>
      <c r="B50" s="27"/>
      <c r="C50" s="31"/>
      <c r="D50" s="32" t="s">
        <v>15</v>
      </c>
      <c r="E50" s="80" t="s">
        <v>361</v>
      </c>
      <c r="F50" s="30" t="s">
        <v>188</v>
      </c>
      <c r="G50" s="19">
        <f>SUM(G51)</f>
        <v>50000</v>
      </c>
      <c r="J50" s="100"/>
      <c r="K50" s="97"/>
    </row>
    <row r="51" spans="1:11" x14ac:dyDescent="0.3">
      <c r="A51" s="26"/>
      <c r="B51" s="27"/>
      <c r="C51" s="31"/>
      <c r="D51" s="32"/>
      <c r="E51" s="80"/>
      <c r="F51" s="74" t="s">
        <v>509</v>
      </c>
      <c r="G51" s="33">
        <v>50000</v>
      </c>
      <c r="J51" s="100"/>
      <c r="K51" s="97"/>
    </row>
    <row r="52" spans="1:11" ht="19.5" customHeight="1" x14ac:dyDescent="0.3">
      <c r="A52" s="21"/>
      <c r="B52" s="22">
        <v>3</v>
      </c>
      <c r="C52" s="16"/>
      <c r="D52" s="17" t="s">
        <v>55</v>
      </c>
      <c r="E52" s="80"/>
      <c r="F52" s="23" t="s">
        <v>189</v>
      </c>
      <c r="G52" s="24">
        <f>SUM(G53,G60,G67)</f>
        <v>517448.5</v>
      </c>
      <c r="J52" s="100">
        <f>'[1]2022-2023'!$W$46</f>
        <v>517448.5</v>
      </c>
      <c r="K52" s="97">
        <f>G52-J52</f>
        <v>0</v>
      </c>
    </row>
    <row r="53" spans="1:11" ht="17.25" customHeight="1" x14ac:dyDescent="0.3">
      <c r="A53" s="26"/>
      <c r="B53" s="27"/>
      <c r="C53" s="28">
        <v>1</v>
      </c>
      <c r="D53" s="29" t="s">
        <v>56</v>
      </c>
      <c r="E53" s="80"/>
      <c r="F53" s="30" t="s">
        <v>502</v>
      </c>
      <c r="G53" s="19">
        <f>SUM(G54,G56,G58)</f>
        <v>164780</v>
      </c>
      <c r="J53" s="100"/>
      <c r="K53" s="97"/>
    </row>
    <row r="54" spans="1:11" ht="33" customHeight="1" x14ac:dyDescent="0.3">
      <c r="A54" s="26"/>
      <c r="B54" s="27"/>
      <c r="C54" s="31"/>
      <c r="D54" s="32" t="s">
        <v>11</v>
      </c>
      <c r="E54" s="80" t="s">
        <v>357</v>
      </c>
      <c r="F54" s="30" t="s">
        <v>186</v>
      </c>
      <c r="G54" s="19">
        <f>SUM(G55)</f>
        <v>123780</v>
      </c>
      <c r="J54" s="100"/>
      <c r="K54" s="97"/>
    </row>
    <row r="55" spans="1:11" x14ac:dyDescent="0.3">
      <c r="A55" s="26"/>
      <c r="B55" s="27"/>
      <c r="C55" s="31"/>
      <c r="D55" s="32"/>
      <c r="E55" s="80"/>
      <c r="F55" s="74" t="s">
        <v>510</v>
      </c>
      <c r="G55" s="33">
        <v>123780</v>
      </c>
      <c r="J55" s="100"/>
      <c r="K55" s="97"/>
    </row>
    <row r="56" spans="1:11" ht="33" customHeight="1" x14ac:dyDescent="0.3">
      <c r="A56" s="26"/>
      <c r="B56" s="27"/>
      <c r="C56" s="31"/>
      <c r="D56" s="32" t="s">
        <v>15</v>
      </c>
      <c r="E56" s="80" t="s">
        <v>362</v>
      </c>
      <c r="F56" s="30" t="s">
        <v>190</v>
      </c>
      <c r="G56" s="19">
        <f>SUM(G57)</f>
        <v>40000</v>
      </c>
      <c r="J56" s="100"/>
      <c r="K56" s="97"/>
    </row>
    <row r="57" spans="1:11" x14ac:dyDescent="0.3">
      <c r="A57" s="26"/>
      <c r="B57" s="27"/>
      <c r="C57" s="31"/>
      <c r="D57" s="32"/>
      <c r="E57" s="80"/>
      <c r="F57" s="74" t="s">
        <v>510</v>
      </c>
      <c r="G57" s="33">
        <v>40000</v>
      </c>
      <c r="J57" s="100"/>
      <c r="K57" s="97"/>
    </row>
    <row r="58" spans="1:11" ht="33" customHeight="1" x14ac:dyDescent="0.3">
      <c r="A58" s="26"/>
      <c r="B58" s="27"/>
      <c r="C58" s="31"/>
      <c r="D58" s="32" t="s">
        <v>16</v>
      </c>
      <c r="E58" s="80" t="s">
        <v>363</v>
      </c>
      <c r="F58" s="30" t="s">
        <v>327</v>
      </c>
      <c r="G58" s="19">
        <f>SUM(G59)</f>
        <v>1000</v>
      </c>
      <c r="J58" s="100"/>
      <c r="K58" s="97"/>
    </row>
    <row r="59" spans="1:11" x14ac:dyDescent="0.3">
      <c r="A59" s="26"/>
      <c r="B59" s="27"/>
      <c r="C59" s="31"/>
      <c r="D59" s="32"/>
      <c r="E59" s="80"/>
      <c r="F59" s="74" t="s">
        <v>510</v>
      </c>
      <c r="G59" s="33">
        <v>1000</v>
      </c>
      <c r="J59" s="100"/>
      <c r="K59" s="97"/>
    </row>
    <row r="60" spans="1:11" ht="17.25" customHeight="1" x14ac:dyDescent="0.3">
      <c r="A60" s="26"/>
      <c r="B60" s="27"/>
      <c r="C60" s="28">
        <v>2</v>
      </c>
      <c r="D60" s="29" t="s">
        <v>58</v>
      </c>
      <c r="E60" s="80"/>
      <c r="F60" s="30" t="s">
        <v>191</v>
      </c>
      <c r="G60" s="19">
        <f>SUM(G61,G63,G65)</f>
        <v>292844.79999999999</v>
      </c>
      <c r="J60" s="100"/>
      <c r="K60" s="97"/>
    </row>
    <row r="61" spans="1:11" ht="33" customHeight="1" x14ac:dyDescent="0.3">
      <c r="A61" s="26"/>
      <c r="B61" s="27"/>
      <c r="C61" s="31"/>
      <c r="D61" s="36" t="s">
        <v>11</v>
      </c>
      <c r="E61" s="80" t="s">
        <v>357</v>
      </c>
      <c r="F61" s="30" t="s">
        <v>186</v>
      </c>
      <c r="G61" s="19">
        <f>SUM(G62)</f>
        <v>246410.3</v>
      </c>
      <c r="J61" s="100"/>
      <c r="K61" s="97"/>
    </row>
    <row r="62" spans="1:11" x14ac:dyDescent="0.3">
      <c r="A62" s="26"/>
      <c r="B62" s="27"/>
      <c r="C62" s="31"/>
      <c r="D62" s="32"/>
      <c r="E62" s="80"/>
      <c r="F62" s="74" t="s">
        <v>511</v>
      </c>
      <c r="G62" s="33">
        <v>246410.3</v>
      </c>
      <c r="J62" s="100"/>
      <c r="K62" s="97"/>
    </row>
    <row r="63" spans="1:11" ht="17.25" customHeight="1" x14ac:dyDescent="0.3">
      <c r="A63" s="26"/>
      <c r="B63" s="27"/>
      <c r="C63" s="31"/>
      <c r="D63" s="32" t="s">
        <v>15</v>
      </c>
      <c r="E63" s="80" t="s">
        <v>364</v>
      </c>
      <c r="F63" s="30" t="s">
        <v>33</v>
      </c>
      <c r="G63" s="19">
        <f>SUM(G64)</f>
        <v>29372.1</v>
      </c>
      <c r="J63" s="100"/>
      <c r="K63" s="97"/>
    </row>
    <row r="64" spans="1:11" x14ac:dyDescent="0.3">
      <c r="A64" s="26"/>
      <c r="B64" s="27"/>
      <c r="C64" s="31"/>
      <c r="D64" s="32"/>
      <c r="E64" s="80"/>
      <c r="F64" s="74" t="s">
        <v>511</v>
      </c>
      <c r="G64" s="33">
        <v>29372.1</v>
      </c>
      <c r="J64" s="100"/>
      <c r="K64" s="97"/>
    </row>
    <row r="65" spans="1:11" ht="17.25" customHeight="1" x14ac:dyDescent="0.3">
      <c r="A65" s="26"/>
      <c r="B65" s="27"/>
      <c r="C65" s="31"/>
      <c r="D65" s="32" t="s">
        <v>16</v>
      </c>
      <c r="E65" s="80" t="s">
        <v>599</v>
      </c>
      <c r="F65" s="30" t="s">
        <v>594</v>
      </c>
      <c r="G65" s="19">
        <f>SUM(G66)</f>
        <v>17062.400000000001</v>
      </c>
      <c r="J65" s="100"/>
      <c r="K65" s="97"/>
    </row>
    <row r="66" spans="1:11" x14ac:dyDescent="0.3">
      <c r="A66" s="26"/>
      <c r="B66" s="27"/>
      <c r="C66" s="31"/>
      <c r="D66" s="32"/>
      <c r="E66" s="80"/>
      <c r="F66" s="74" t="s">
        <v>511</v>
      </c>
      <c r="G66" s="33">
        <v>17062.400000000001</v>
      </c>
      <c r="J66" s="100"/>
      <c r="K66" s="97"/>
    </row>
    <row r="67" spans="1:11" ht="17.25" customHeight="1" x14ac:dyDescent="0.3">
      <c r="A67" s="26"/>
      <c r="B67" s="27"/>
      <c r="C67" s="28">
        <v>3</v>
      </c>
      <c r="D67" s="29" t="s">
        <v>59</v>
      </c>
      <c r="E67" s="80"/>
      <c r="F67" s="30" t="s">
        <v>192</v>
      </c>
      <c r="G67" s="19">
        <f>SUM(G68)</f>
        <v>59823.7</v>
      </c>
      <c r="J67" s="100"/>
      <c r="K67" s="97"/>
    </row>
    <row r="68" spans="1:11" ht="33" customHeight="1" x14ac:dyDescent="0.3">
      <c r="A68" s="26"/>
      <c r="B68" s="27"/>
      <c r="C68" s="31"/>
      <c r="D68" s="32" t="s">
        <v>11</v>
      </c>
      <c r="E68" s="80" t="s">
        <v>365</v>
      </c>
      <c r="F68" s="37" t="s">
        <v>213</v>
      </c>
      <c r="G68" s="19">
        <f>SUM(G69)</f>
        <v>59823.7</v>
      </c>
      <c r="J68" s="100"/>
      <c r="K68" s="97"/>
    </row>
    <row r="69" spans="1:11" x14ac:dyDescent="0.3">
      <c r="A69" s="26"/>
      <c r="B69" s="27"/>
      <c r="C69" s="31"/>
      <c r="D69" s="32"/>
      <c r="E69" s="80"/>
      <c r="F69" s="74" t="s">
        <v>683</v>
      </c>
      <c r="G69" s="33">
        <v>59823.7</v>
      </c>
      <c r="J69" s="100"/>
      <c r="K69" s="97"/>
    </row>
    <row r="70" spans="1:11" x14ac:dyDescent="0.3">
      <c r="A70" s="21"/>
      <c r="B70" s="22">
        <v>4</v>
      </c>
      <c r="C70" s="16"/>
      <c r="D70" s="17" t="s">
        <v>60</v>
      </c>
      <c r="E70" s="80"/>
      <c r="F70" s="23" t="s">
        <v>193</v>
      </c>
      <c r="G70" s="24">
        <f>SUM(G71)</f>
        <v>84697.2</v>
      </c>
      <c r="J70" s="100">
        <f>'[1]2022-2023'!$W$58</f>
        <v>84697.2</v>
      </c>
      <c r="K70" s="97">
        <f>G70-J70</f>
        <v>0</v>
      </c>
    </row>
    <row r="71" spans="1:11" ht="17.25" customHeight="1" x14ac:dyDescent="0.3">
      <c r="A71" s="26"/>
      <c r="B71" s="27"/>
      <c r="C71" s="28">
        <v>1</v>
      </c>
      <c r="D71" s="29" t="s">
        <v>61</v>
      </c>
      <c r="E71" s="80"/>
      <c r="F71" s="30" t="s">
        <v>194</v>
      </c>
      <c r="G71" s="19">
        <f>SUM(G72,G74)</f>
        <v>84697.2</v>
      </c>
      <c r="J71" s="100"/>
      <c r="K71" s="97"/>
    </row>
    <row r="72" spans="1:11" ht="17.25" customHeight="1" x14ac:dyDescent="0.3">
      <c r="A72" s="26"/>
      <c r="B72" s="27"/>
      <c r="C72" s="31"/>
      <c r="D72" s="32" t="s">
        <v>11</v>
      </c>
      <c r="E72" s="80" t="s">
        <v>366</v>
      </c>
      <c r="F72" s="37" t="s">
        <v>195</v>
      </c>
      <c r="G72" s="19">
        <f>SUM(G73)</f>
        <v>38025</v>
      </c>
      <c r="J72" s="100"/>
      <c r="K72" s="97"/>
    </row>
    <row r="73" spans="1:11" ht="17.25" customHeight="1" x14ac:dyDescent="0.3">
      <c r="A73" s="26"/>
      <c r="B73" s="27"/>
      <c r="C73" s="31"/>
      <c r="D73" s="32"/>
      <c r="E73" s="80"/>
      <c r="F73" s="74" t="s">
        <v>609</v>
      </c>
      <c r="G73" s="33">
        <v>38025</v>
      </c>
      <c r="J73" s="100"/>
      <c r="K73" s="97"/>
    </row>
    <row r="74" spans="1:11" ht="33" customHeight="1" x14ac:dyDescent="0.3">
      <c r="A74" s="26"/>
      <c r="B74" s="27"/>
      <c r="C74" s="31"/>
      <c r="D74" s="32" t="s">
        <v>15</v>
      </c>
      <c r="E74" s="80" t="s">
        <v>367</v>
      </c>
      <c r="F74" s="37" t="s">
        <v>214</v>
      </c>
      <c r="G74" s="19">
        <f>SUM(G75)</f>
        <v>46672.2</v>
      </c>
      <c r="J74" s="100"/>
      <c r="K74" s="97"/>
    </row>
    <row r="75" spans="1:11" x14ac:dyDescent="0.3">
      <c r="A75" s="26"/>
      <c r="B75" s="27"/>
      <c r="C75" s="31"/>
      <c r="D75" s="32"/>
      <c r="E75" s="80"/>
      <c r="F75" s="74" t="s">
        <v>609</v>
      </c>
      <c r="G75" s="33">
        <v>46672.2</v>
      </c>
      <c r="J75" s="100"/>
      <c r="K75" s="97"/>
    </row>
    <row r="76" spans="1:11" ht="32.25" customHeight="1" x14ac:dyDescent="0.3">
      <c r="A76" s="21"/>
      <c r="B76" s="22">
        <v>6</v>
      </c>
      <c r="C76" s="31"/>
      <c r="D76" s="17" t="s">
        <v>62</v>
      </c>
      <c r="E76" s="80"/>
      <c r="F76" s="23" t="s">
        <v>196</v>
      </c>
      <c r="G76" s="24">
        <f>SUM(G77)</f>
        <v>1370626.7999999998</v>
      </c>
      <c r="J76" s="100">
        <f>'[1]2022-2023'!$W$62</f>
        <v>1370626.7999999998</v>
      </c>
      <c r="K76" s="97">
        <f>G76-J76</f>
        <v>0</v>
      </c>
    </row>
    <row r="77" spans="1:11" ht="30.75" customHeight="1" x14ac:dyDescent="0.3">
      <c r="A77" s="26"/>
      <c r="B77" s="27"/>
      <c r="C77" s="28">
        <v>1</v>
      </c>
      <c r="D77" s="29" t="s">
        <v>63</v>
      </c>
      <c r="E77" s="80"/>
      <c r="F77" s="30" t="s">
        <v>197</v>
      </c>
      <c r="G77" s="19">
        <f>SUM(G78,G84,G86,G88)</f>
        <v>1370626.7999999998</v>
      </c>
      <c r="J77" s="100"/>
      <c r="K77" s="97"/>
    </row>
    <row r="78" spans="1:11" ht="33" customHeight="1" x14ac:dyDescent="0.3">
      <c r="A78" s="26"/>
      <c r="B78" s="27"/>
      <c r="C78" s="31"/>
      <c r="D78" s="32" t="s">
        <v>11</v>
      </c>
      <c r="E78" s="80" t="s">
        <v>357</v>
      </c>
      <c r="F78" s="30" t="s">
        <v>176</v>
      </c>
      <c r="G78" s="19">
        <f>SUM(G79:G83)</f>
        <v>1237823.0999999999</v>
      </c>
      <c r="J78" s="100"/>
      <c r="K78" s="97"/>
    </row>
    <row r="79" spans="1:11" x14ac:dyDescent="0.3">
      <c r="A79" s="26"/>
      <c r="B79" s="27"/>
      <c r="C79" s="31"/>
      <c r="D79" s="32"/>
      <c r="E79" s="80"/>
      <c r="F79" s="74" t="s">
        <v>512</v>
      </c>
      <c r="G79" s="33">
        <v>92935.8</v>
      </c>
      <c r="J79" s="100"/>
      <c r="K79" s="97"/>
    </row>
    <row r="80" spans="1:11" ht="34.5" customHeight="1" x14ac:dyDescent="0.3">
      <c r="A80" s="26"/>
      <c r="B80" s="27"/>
      <c r="C80" s="31"/>
      <c r="D80" s="32"/>
      <c r="E80" s="80"/>
      <c r="F80" s="74" t="s">
        <v>513</v>
      </c>
      <c r="G80" s="33">
        <v>241110.3</v>
      </c>
      <c r="J80" s="100"/>
      <c r="K80" s="97"/>
    </row>
    <row r="81" spans="1:11" ht="18" customHeight="1" x14ac:dyDescent="0.3">
      <c r="A81" s="26"/>
      <c r="B81" s="27"/>
      <c r="C81" s="31"/>
      <c r="D81" s="32"/>
      <c r="E81" s="80"/>
      <c r="F81" s="74" t="s">
        <v>606</v>
      </c>
      <c r="G81" s="33">
        <v>447962</v>
      </c>
      <c r="J81" s="100"/>
      <c r="K81" s="97"/>
    </row>
    <row r="82" spans="1:11" ht="18" customHeight="1" x14ac:dyDescent="0.3">
      <c r="A82" s="26"/>
      <c r="B82" s="27"/>
      <c r="C82" s="31"/>
      <c r="D82" s="32"/>
      <c r="E82" s="80"/>
      <c r="F82" s="74" t="s">
        <v>686</v>
      </c>
      <c r="G82" s="33">
        <v>116373.2</v>
      </c>
      <c r="J82" s="100"/>
      <c r="K82" s="97"/>
    </row>
    <row r="83" spans="1:11" ht="18" customHeight="1" x14ac:dyDescent="0.3">
      <c r="A83" s="26"/>
      <c r="B83" s="27"/>
      <c r="C83" s="31"/>
      <c r="D83" s="32"/>
      <c r="E83" s="80"/>
      <c r="F83" s="74" t="s">
        <v>704</v>
      </c>
      <c r="G83" s="33">
        <v>339441.8</v>
      </c>
      <c r="J83" s="100"/>
      <c r="K83" s="97"/>
    </row>
    <row r="84" spans="1:11" ht="33" customHeight="1" x14ac:dyDescent="0.3">
      <c r="A84" s="26"/>
      <c r="B84" s="27"/>
      <c r="C84" s="31"/>
      <c r="D84" s="32" t="s">
        <v>15</v>
      </c>
      <c r="E84" s="80" t="s">
        <v>368</v>
      </c>
      <c r="F84" s="37" t="s">
        <v>328</v>
      </c>
      <c r="G84" s="19">
        <f>SUM(G85)</f>
        <v>42149.7</v>
      </c>
      <c r="J84" s="100"/>
      <c r="K84" s="97"/>
    </row>
    <row r="85" spans="1:11" x14ac:dyDescent="0.3">
      <c r="A85" s="26"/>
      <c r="B85" s="27"/>
      <c r="C85" s="31"/>
      <c r="D85" s="32"/>
      <c r="E85" s="80"/>
      <c r="F85" s="74" t="s">
        <v>506</v>
      </c>
      <c r="G85" s="33">
        <v>42149.7</v>
      </c>
      <c r="J85" s="100"/>
      <c r="K85" s="97"/>
    </row>
    <row r="86" spans="1:11" ht="53.25" customHeight="1" x14ac:dyDescent="0.3">
      <c r="A86" s="26"/>
      <c r="B86" s="27"/>
      <c r="C86" s="31"/>
      <c r="D86" s="32" t="s">
        <v>16</v>
      </c>
      <c r="E86" s="80" t="s">
        <v>369</v>
      </c>
      <c r="F86" s="37" t="s">
        <v>707</v>
      </c>
      <c r="G86" s="19">
        <f>SUM(G87)</f>
        <v>69900</v>
      </c>
      <c r="J86" s="100"/>
      <c r="K86" s="97"/>
    </row>
    <row r="87" spans="1:11" x14ac:dyDescent="0.3">
      <c r="A87" s="26"/>
      <c r="B87" s="27"/>
      <c r="C87" s="31"/>
      <c r="D87" s="32"/>
      <c r="E87" s="80"/>
      <c r="F87" s="74" t="s">
        <v>606</v>
      </c>
      <c r="G87" s="33">
        <v>69900</v>
      </c>
      <c r="J87" s="100"/>
      <c r="K87" s="97"/>
    </row>
    <row r="88" spans="1:11" ht="36.75" customHeight="1" x14ac:dyDescent="0.3">
      <c r="A88" s="26"/>
      <c r="B88" s="27"/>
      <c r="C88" s="31"/>
      <c r="D88" s="32" t="s">
        <v>17</v>
      </c>
      <c r="E88" s="80" t="s">
        <v>636</v>
      </c>
      <c r="F88" s="37" t="s">
        <v>690</v>
      </c>
      <c r="G88" s="19">
        <f>SUM(G89)</f>
        <v>20754</v>
      </c>
      <c r="J88" s="100"/>
      <c r="K88" s="97"/>
    </row>
    <row r="89" spans="1:11" x14ac:dyDescent="0.3">
      <c r="A89" s="26"/>
      <c r="B89" s="27"/>
      <c r="C89" s="31"/>
      <c r="D89" s="32"/>
      <c r="E89" s="80"/>
      <c r="F89" s="74" t="s">
        <v>606</v>
      </c>
      <c r="G89" s="33">
        <v>20754</v>
      </c>
      <c r="J89" s="100"/>
      <c r="K89" s="97"/>
    </row>
    <row r="90" spans="1:11" x14ac:dyDescent="0.3">
      <c r="A90" s="26"/>
      <c r="B90" s="22">
        <v>7</v>
      </c>
      <c r="C90" s="31"/>
      <c r="D90" s="32"/>
      <c r="E90" s="80"/>
      <c r="F90" s="23" t="s">
        <v>619</v>
      </c>
      <c r="G90" s="24">
        <f>SUM(G91)</f>
        <v>18750000</v>
      </c>
      <c r="J90" s="100">
        <f>'[1]2022-2023'!$W$75</f>
        <v>18750000</v>
      </c>
      <c r="K90" s="97">
        <f>G90-J90</f>
        <v>0</v>
      </c>
    </row>
    <row r="91" spans="1:11" x14ac:dyDescent="0.3">
      <c r="A91" s="26"/>
      <c r="B91" s="27"/>
      <c r="C91" s="28">
        <v>1</v>
      </c>
      <c r="D91" s="32"/>
      <c r="E91" s="80"/>
      <c r="F91" s="30" t="s">
        <v>619</v>
      </c>
      <c r="G91" s="19">
        <f>SUM(G92,G94)</f>
        <v>18750000</v>
      </c>
      <c r="J91" s="100"/>
      <c r="K91" s="97"/>
    </row>
    <row r="92" spans="1:11" ht="33" x14ac:dyDescent="0.3">
      <c r="A92" s="26"/>
      <c r="B92" s="27"/>
      <c r="C92" s="31"/>
      <c r="D92" s="32" t="s">
        <v>11</v>
      </c>
      <c r="E92" s="80" t="s">
        <v>620</v>
      </c>
      <c r="F92" s="37" t="s">
        <v>621</v>
      </c>
      <c r="G92" s="19">
        <f>SUM(G93)</f>
        <v>17350000</v>
      </c>
      <c r="J92" s="100"/>
      <c r="K92" s="97"/>
    </row>
    <row r="93" spans="1:11" x14ac:dyDescent="0.3">
      <c r="A93" s="26"/>
      <c r="B93" s="27"/>
      <c r="C93" s="31"/>
      <c r="D93" s="32"/>
      <c r="E93" s="80"/>
      <c r="F93" s="74" t="s">
        <v>683</v>
      </c>
      <c r="G93" s="33">
        <v>17350000</v>
      </c>
      <c r="J93" s="100"/>
      <c r="K93" s="97"/>
    </row>
    <row r="94" spans="1:11" ht="33" x14ac:dyDescent="0.3">
      <c r="A94" s="26"/>
      <c r="B94" s="27"/>
      <c r="C94" s="31"/>
      <c r="D94" s="32" t="s">
        <v>15</v>
      </c>
      <c r="E94" s="86">
        <v>627</v>
      </c>
      <c r="F94" s="37" t="s">
        <v>658</v>
      </c>
      <c r="G94" s="19">
        <f>SUM(G95)</f>
        <v>1400000</v>
      </c>
      <c r="J94" s="100"/>
      <c r="K94" s="97"/>
    </row>
    <row r="95" spans="1:11" x14ac:dyDescent="0.3">
      <c r="A95" s="26"/>
      <c r="B95" s="27"/>
      <c r="C95" s="31"/>
      <c r="D95" s="32"/>
      <c r="E95" s="80"/>
      <c r="F95" s="74" t="s">
        <v>683</v>
      </c>
      <c r="G95" s="33">
        <v>1400000</v>
      </c>
      <c r="J95" s="100"/>
      <c r="K95" s="97"/>
    </row>
    <row r="96" spans="1:11" ht="34.5" customHeight="1" x14ac:dyDescent="0.3">
      <c r="A96" s="21"/>
      <c r="B96" s="22">
        <v>8</v>
      </c>
      <c r="C96" s="31"/>
      <c r="D96" s="17" t="s">
        <v>72</v>
      </c>
      <c r="E96" s="80"/>
      <c r="F96" s="23" t="s">
        <v>198</v>
      </c>
      <c r="G96" s="24">
        <f>SUM(G97)</f>
        <v>2997178.2</v>
      </c>
      <c r="J96" s="100">
        <f>'[1]2022-2023'!$W$79</f>
        <v>2997178.2</v>
      </c>
      <c r="K96" s="97">
        <f>G96-J96</f>
        <v>0</v>
      </c>
    </row>
    <row r="97" spans="1:11" ht="33" customHeight="1" x14ac:dyDescent="0.3">
      <c r="A97" s="26"/>
      <c r="B97" s="27"/>
      <c r="C97" s="28">
        <v>1</v>
      </c>
      <c r="D97" s="29" t="s">
        <v>73</v>
      </c>
      <c r="E97" s="80"/>
      <c r="F97" s="30" t="s">
        <v>198</v>
      </c>
      <c r="G97" s="19">
        <f>SUM(G98,G100)</f>
        <v>2997178.2</v>
      </c>
      <c r="J97" s="100"/>
      <c r="K97" s="97"/>
    </row>
    <row r="98" spans="1:11" ht="21.75" customHeight="1" x14ac:dyDescent="0.3">
      <c r="A98" s="26"/>
      <c r="B98" s="27"/>
      <c r="C98" s="31"/>
      <c r="D98" s="32" t="s">
        <v>11</v>
      </c>
      <c r="E98" s="80" t="s">
        <v>370</v>
      </c>
      <c r="F98" s="37" t="s">
        <v>199</v>
      </c>
      <c r="G98" s="19">
        <f>SUM(G99)</f>
        <v>2672916</v>
      </c>
      <c r="J98" s="100"/>
      <c r="K98" s="97"/>
    </row>
    <row r="99" spans="1:11" x14ac:dyDescent="0.3">
      <c r="A99" s="26"/>
      <c r="B99" s="27"/>
      <c r="C99" s="31"/>
      <c r="D99" s="32"/>
      <c r="E99" s="80"/>
      <c r="F99" s="74" t="s">
        <v>683</v>
      </c>
      <c r="G99" s="33">
        <v>2672916</v>
      </c>
      <c r="J99" s="100"/>
      <c r="K99" s="97"/>
    </row>
    <row r="100" spans="1:11" ht="33" x14ac:dyDescent="0.3">
      <c r="A100" s="26"/>
      <c r="B100" s="27"/>
      <c r="C100" s="31"/>
      <c r="D100" s="32" t="s">
        <v>15</v>
      </c>
      <c r="E100" s="86">
        <v>628</v>
      </c>
      <c r="F100" s="37" t="s">
        <v>651</v>
      </c>
      <c r="G100" s="33">
        <f>SUM(G101:G107)</f>
        <v>324262.19999999995</v>
      </c>
      <c r="J100" s="100"/>
      <c r="K100" s="97"/>
    </row>
    <row r="101" spans="1:11" x14ac:dyDescent="0.3">
      <c r="A101" s="26"/>
      <c r="B101" s="27"/>
      <c r="C101" s="31"/>
      <c r="D101" s="32"/>
      <c r="E101" s="80"/>
      <c r="F101" s="74" t="s">
        <v>178</v>
      </c>
      <c r="G101" s="33">
        <v>24287.599999999999</v>
      </c>
      <c r="J101" s="100"/>
      <c r="K101" s="97"/>
    </row>
    <row r="102" spans="1:11" x14ac:dyDescent="0.3">
      <c r="A102" s="26"/>
      <c r="B102" s="27"/>
      <c r="C102" s="31"/>
      <c r="D102" s="32"/>
      <c r="E102" s="80"/>
      <c r="F102" s="74" t="s">
        <v>179</v>
      </c>
      <c r="G102" s="33">
        <v>85913.7</v>
      </c>
      <c r="J102" s="100"/>
      <c r="K102" s="97"/>
    </row>
    <row r="103" spans="1:11" x14ac:dyDescent="0.3">
      <c r="A103" s="26"/>
      <c r="B103" s="27"/>
      <c r="C103" s="31"/>
      <c r="D103" s="32"/>
      <c r="E103" s="80"/>
      <c r="F103" s="74" t="s">
        <v>180</v>
      </c>
      <c r="G103" s="33">
        <v>19201.2</v>
      </c>
      <c r="J103" s="100"/>
      <c r="K103" s="97"/>
    </row>
    <row r="104" spans="1:11" x14ac:dyDescent="0.3">
      <c r="A104" s="26"/>
      <c r="B104" s="27"/>
      <c r="C104" s="31"/>
      <c r="D104" s="32"/>
      <c r="E104" s="80"/>
      <c r="F104" s="74" t="s">
        <v>181</v>
      </c>
      <c r="G104" s="33">
        <v>12750.1</v>
      </c>
      <c r="J104" s="100"/>
      <c r="K104" s="97"/>
    </row>
    <row r="105" spans="1:11" x14ac:dyDescent="0.3">
      <c r="A105" s="26"/>
      <c r="B105" s="27"/>
      <c r="C105" s="31"/>
      <c r="D105" s="32"/>
      <c r="E105" s="80"/>
      <c r="F105" s="74" t="s">
        <v>182</v>
      </c>
      <c r="G105" s="33">
        <v>33166.5</v>
      </c>
      <c r="J105" s="100"/>
      <c r="K105" s="97"/>
    </row>
    <row r="106" spans="1:11" x14ac:dyDescent="0.3">
      <c r="A106" s="26"/>
      <c r="B106" s="27"/>
      <c r="C106" s="31"/>
      <c r="D106" s="32"/>
      <c r="E106" s="80"/>
      <c r="F106" s="74" t="s">
        <v>183</v>
      </c>
      <c r="G106" s="33">
        <v>17073</v>
      </c>
      <c r="J106" s="100"/>
      <c r="K106" s="97"/>
    </row>
    <row r="107" spans="1:11" x14ac:dyDescent="0.3">
      <c r="A107" s="26"/>
      <c r="B107" s="27"/>
      <c r="C107" s="31"/>
      <c r="D107" s="32"/>
      <c r="E107" s="80"/>
      <c r="F107" s="74" t="s">
        <v>184</v>
      </c>
      <c r="G107" s="33">
        <v>131870.1</v>
      </c>
      <c r="J107" s="100"/>
      <c r="K107" s="97"/>
    </row>
    <row r="108" spans="1:11" ht="17.25" customHeight="1" x14ac:dyDescent="0.3">
      <c r="A108" s="72" t="s">
        <v>15</v>
      </c>
      <c r="B108" s="27"/>
      <c r="C108" s="31"/>
      <c r="D108" s="17" t="s">
        <v>352</v>
      </c>
      <c r="E108" s="80"/>
      <c r="F108" s="18" t="s">
        <v>348</v>
      </c>
      <c r="G108" s="19">
        <f>SUM(G109)</f>
        <v>2000000</v>
      </c>
      <c r="J108" s="100">
        <f>'[1]2022-2023'!$W$84</f>
        <v>2000000</v>
      </c>
      <c r="K108" s="97">
        <f>G108-J108</f>
        <v>0</v>
      </c>
    </row>
    <row r="109" spans="1:11" ht="17.25" customHeight="1" x14ac:dyDescent="0.3">
      <c r="A109" s="38"/>
      <c r="B109" s="22">
        <v>2</v>
      </c>
      <c r="C109" s="31"/>
      <c r="D109" s="17" t="s">
        <v>353</v>
      </c>
      <c r="E109" s="80"/>
      <c r="F109" s="23" t="s">
        <v>349</v>
      </c>
      <c r="G109" s="24">
        <f>SUM(G110)</f>
        <v>2000000</v>
      </c>
      <c r="J109" s="100">
        <f>'[1]2022-2023'!$W$85</f>
        <v>2000000</v>
      </c>
      <c r="K109" s="97">
        <f>G109-J109</f>
        <v>0</v>
      </c>
    </row>
    <row r="110" spans="1:11" ht="17.25" customHeight="1" x14ac:dyDescent="0.3">
      <c r="A110" s="39"/>
      <c r="B110" s="27"/>
      <c r="C110" s="28">
        <v>1</v>
      </c>
      <c r="D110" s="29" t="s">
        <v>351</v>
      </c>
      <c r="E110" s="80"/>
      <c r="F110" s="30" t="s">
        <v>349</v>
      </c>
      <c r="G110" s="19">
        <f>SUM(G111)</f>
        <v>2000000</v>
      </c>
      <c r="J110" s="100"/>
      <c r="K110" s="97"/>
    </row>
    <row r="111" spans="1:11" ht="17.25" customHeight="1" x14ac:dyDescent="0.3">
      <c r="A111" s="39"/>
      <c r="B111" s="27"/>
      <c r="C111" s="31"/>
      <c r="D111" s="32" t="s">
        <v>11</v>
      </c>
      <c r="E111" s="80" t="s">
        <v>371</v>
      </c>
      <c r="F111" s="30" t="s">
        <v>350</v>
      </c>
      <c r="G111" s="19">
        <f>SUM(G112)</f>
        <v>2000000</v>
      </c>
      <c r="J111" s="100"/>
      <c r="K111" s="97"/>
    </row>
    <row r="112" spans="1:11" x14ac:dyDescent="0.3">
      <c r="A112" s="39"/>
      <c r="B112" s="27"/>
      <c r="C112" s="31"/>
      <c r="D112" s="32"/>
      <c r="E112" s="80"/>
      <c r="F112" s="74" t="s">
        <v>509</v>
      </c>
      <c r="G112" s="33">
        <v>2000000</v>
      </c>
      <c r="J112" s="100"/>
      <c r="K112" s="97"/>
    </row>
    <row r="113" spans="1:11" ht="41.25" customHeight="1" x14ac:dyDescent="0.3">
      <c r="A113" s="72" t="s">
        <v>16</v>
      </c>
      <c r="B113" s="27"/>
      <c r="C113" s="31"/>
      <c r="D113" s="17" t="s">
        <v>74</v>
      </c>
      <c r="E113" s="80"/>
      <c r="F113" s="18" t="s">
        <v>200</v>
      </c>
      <c r="G113" s="19">
        <f>SUM(G114,G124,G130,G143,G147)</f>
        <v>22645172.399999999</v>
      </c>
      <c r="J113" s="100">
        <f>'[1]2022-2023'!$W$88</f>
        <v>22645172.399999999</v>
      </c>
      <c r="K113" s="97">
        <f>G113-J113</f>
        <v>0</v>
      </c>
    </row>
    <row r="114" spans="1:11" ht="17.25" customHeight="1" x14ac:dyDescent="0.3">
      <c r="A114" s="38"/>
      <c r="B114" s="22">
        <v>1</v>
      </c>
      <c r="C114" s="31"/>
      <c r="D114" s="17" t="s">
        <v>75</v>
      </c>
      <c r="E114" s="80"/>
      <c r="F114" s="23" t="s">
        <v>201</v>
      </c>
      <c r="G114" s="24">
        <f>SUM(G115,G121)</f>
        <v>18149578.199999999</v>
      </c>
      <c r="J114" s="100">
        <f>'[1]2022-2023'!$W$89</f>
        <v>18149578.199999999</v>
      </c>
      <c r="K114" s="97">
        <f>G114-J114</f>
        <v>0</v>
      </c>
    </row>
    <row r="115" spans="1:11" ht="17.25" customHeight="1" x14ac:dyDescent="0.3">
      <c r="A115" s="39"/>
      <c r="B115" s="27"/>
      <c r="C115" s="28">
        <v>1</v>
      </c>
      <c r="D115" s="29" t="s">
        <v>76</v>
      </c>
      <c r="E115" s="80"/>
      <c r="F115" s="30" t="s">
        <v>202</v>
      </c>
      <c r="G115" s="19">
        <f>SUM(G116,G119)</f>
        <v>5886567.5999999996</v>
      </c>
      <c r="J115" s="100"/>
      <c r="K115" s="97"/>
    </row>
    <row r="116" spans="1:11" ht="17.25" customHeight="1" x14ac:dyDescent="0.3">
      <c r="A116" s="39"/>
      <c r="B116" s="27"/>
      <c r="C116" s="31"/>
      <c r="D116" s="32" t="s">
        <v>11</v>
      </c>
      <c r="E116" s="80" t="s">
        <v>372</v>
      </c>
      <c r="F116" s="30" t="s">
        <v>203</v>
      </c>
      <c r="G116" s="19">
        <f>SUM(G117,G118)</f>
        <v>5718157.5999999996</v>
      </c>
      <c r="J116" s="100"/>
      <c r="K116" s="97"/>
    </row>
    <row r="117" spans="1:11" ht="17.25" customHeight="1" x14ac:dyDescent="0.3">
      <c r="A117" s="39"/>
      <c r="B117" s="27"/>
      <c r="C117" s="31"/>
      <c r="D117" s="32"/>
      <c r="E117" s="80"/>
      <c r="F117" s="74" t="s">
        <v>639</v>
      </c>
      <c r="G117" s="19">
        <v>61485.5</v>
      </c>
      <c r="J117" s="100"/>
      <c r="K117" s="97"/>
    </row>
    <row r="118" spans="1:11" x14ac:dyDescent="0.3">
      <c r="A118" s="39"/>
      <c r="B118" s="27"/>
      <c r="C118" s="31"/>
      <c r="D118" s="32"/>
      <c r="E118" s="80"/>
      <c r="F118" s="74" t="s">
        <v>536</v>
      </c>
      <c r="G118" s="33">
        <v>5656672.0999999996</v>
      </c>
      <c r="J118" s="100"/>
      <c r="K118" s="97"/>
    </row>
    <row r="119" spans="1:11" ht="33" customHeight="1" x14ac:dyDescent="0.3">
      <c r="A119" s="39"/>
      <c r="B119" s="27"/>
      <c r="C119" s="31"/>
      <c r="D119" s="32" t="s">
        <v>15</v>
      </c>
      <c r="E119" s="80">
        <v>629</v>
      </c>
      <c r="F119" s="30" t="s">
        <v>666</v>
      </c>
      <c r="G119" s="19">
        <f>SUM(G120)</f>
        <v>168410</v>
      </c>
      <c r="J119" s="100"/>
      <c r="K119" s="97"/>
    </row>
    <row r="120" spans="1:11" x14ac:dyDescent="0.3">
      <c r="A120" s="39"/>
      <c r="B120" s="27"/>
      <c r="C120" s="31"/>
      <c r="D120" s="32"/>
      <c r="E120" s="80"/>
      <c r="F120" s="74" t="s">
        <v>536</v>
      </c>
      <c r="G120" s="33">
        <v>168410</v>
      </c>
      <c r="J120" s="100"/>
      <c r="K120" s="97"/>
    </row>
    <row r="121" spans="1:11" ht="17.25" customHeight="1" x14ac:dyDescent="0.3">
      <c r="A121" s="39"/>
      <c r="B121" s="27"/>
      <c r="C121" s="28">
        <v>2</v>
      </c>
      <c r="D121" s="29" t="s">
        <v>77</v>
      </c>
      <c r="E121" s="80"/>
      <c r="F121" s="30" t="s">
        <v>204</v>
      </c>
      <c r="G121" s="19">
        <f>SUM(G122)</f>
        <v>12263010.6</v>
      </c>
      <c r="J121" s="100"/>
      <c r="K121" s="97"/>
    </row>
    <row r="122" spans="1:11" ht="17.25" customHeight="1" x14ac:dyDescent="0.3">
      <c r="A122" s="39"/>
      <c r="B122" s="27"/>
      <c r="C122" s="31"/>
      <c r="D122" s="32" t="s">
        <v>11</v>
      </c>
      <c r="E122" s="80" t="s">
        <v>373</v>
      </c>
      <c r="F122" s="30" t="s">
        <v>205</v>
      </c>
      <c r="G122" s="19">
        <f>SUM(G123)</f>
        <v>12263010.6</v>
      </c>
      <c r="J122" s="100"/>
      <c r="K122" s="97"/>
    </row>
    <row r="123" spans="1:11" ht="23.25" customHeight="1" x14ac:dyDescent="0.3">
      <c r="A123" s="39"/>
      <c r="B123" s="27"/>
      <c r="C123" s="31"/>
      <c r="D123" s="32"/>
      <c r="E123" s="80"/>
      <c r="F123" s="74" t="s">
        <v>537</v>
      </c>
      <c r="G123" s="33">
        <f>13663010.6-1400000</f>
        <v>12263010.6</v>
      </c>
      <c r="J123" s="100"/>
      <c r="K123" s="97"/>
    </row>
    <row r="124" spans="1:11" ht="17.25" customHeight="1" x14ac:dyDescent="0.3">
      <c r="A124" s="38"/>
      <c r="B124" s="22">
        <v>2</v>
      </c>
      <c r="C124" s="31"/>
      <c r="D124" s="17" t="s">
        <v>78</v>
      </c>
      <c r="E124" s="80"/>
      <c r="F124" s="23" t="s">
        <v>206</v>
      </c>
      <c r="G124" s="24">
        <f>SUM(G125)</f>
        <v>2413484.3000000003</v>
      </c>
      <c r="J124" s="100">
        <f>'[1]2022-2023'!$W$97</f>
        <v>2413484.3000000003</v>
      </c>
      <c r="K124" s="97">
        <f>G124-J124</f>
        <v>0</v>
      </c>
    </row>
    <row r="125" spans="1:11" ht="17.25" customHeight="1" x14ac:dyDescent="0.3">
      <c r="A125" s="39"/>
      <c r="B125" s="27"/>
      <c r="C125" s="28">
        <v>1</v>
      </c>
      <c r="D125" s="29" t="s">
        <v>79</v>
      </c>
      <c r="E125" s="80"/>
      <c r="F125" s="30" t="s">
        <v>206</v>
      </c>
      <c r="G125" s="19">
        <f>SUM(G126,G128)</f>
        <v>2413484.3000000003</v>
      </c>
      <c r="J125" s="100"/>
      <c r="K125" s="97"/>
    </row>
    <row r="126" spans="1:11" ht="18" customHeight="1" x14ac:dyDescent="0.3">
      <c r="A126" s="39"/>
      <c r="B126" s="27"/>
      <c r="C126" s="31"/>
      <c r="D126" s="32" t="s">
        <v>11</v>
      </c>
      <c r="E126" s="80" t="s">
        <v>504</v>
      </c>
      <c r="F126" s="30" t="s">
        <v>539</v>
      </c>
      <c r="G126" s="19">
        <f>SUM(G127)</f>
        <v>2142180.1</v>
      </c>
      <c r="J126" s="100"/>
      <c r="K126" s="97"/>
    </row>
    <row r="127" spans="1:11" x14ac:dyDescent="0.3">
      <c r="A127" s="39"/>
      <c r="B127" s="27"/>
      <c r="C127" s="31"/>
      <c r="D127" s="32"/>
      <c r="E127" s="80"/>
      <c r="F127" s="74" t="s">
        <v>538</v>
      </c>
      <c r="G127" s="33">
        <v>2142180.1</v>
      </c>
      <c r="J127" s="100"/>
      <c r="K127" s="97"/>
    </row>
    <row r="128" spans="1:11" ht="36.75" customHeight="1" x14ac:dyDescent="0.3">
      <c r="A128" s="39"/>
      <c r="B128" s="27"/>
      <c r="C128" s="31"/>
      <c r="D128" s="32" t="s">
        <v>15</v>
      </c>
      <c r="E128" s="86">
        <v>630</v>
      </c>
      <c r="F128" s="37" t="s">
        <v>653</v>
      </c>
      <c r="G128" s="19">
        <f>SUM(G129)</f>
        <v>271304.2</v>
      </c>
      <c r="J128" s="100"/>
      <c r="K128" s="97"/>
    </row>
    <row r="129" spans="1:11" x14ac:dyDescent="0.3">
      <c r="A129" s="39"/>
      <c r="B129" s="27"/>
      <c r="C129" s="31"/>
      <c r="D129" s="32"/>
      <c r="E129" s="80"/>
      <c r="F129" s="74" t="s">
        <v>607</v>
      </c>
      <c r="G129" s="33">
        <v>271304.2</v>
      </c>
      <c r="J129" s="100"/>
      <c r="K129" s="97"/>
    </row>
    <row r="130" spans="1:11" ht="17.25" customHeight="1" x14ac:dyDescent="0.3">
      <c r="A130" s="38"/>
      <c r="B130" s="22">
        <v>3</v>
      </c>
      <c r="C130" s="31"/>
      <c r="D130" s="17" t="s">
        <v>80</v>
      </c>
      <c r="E130" s="80"/>
      <c r="F130" s="23" t="s">
        <v>207</v>
      </c>
      <c r="G130" s="24">
        <f>SUM(G131,G136)</f>
        <v>899125.1</v>
      </c>
      <c r="J130" s="100">
        <f>'[1]2022-2023'!$W$101</f>
        <v>899125.1</v>
      </c>
      <c r="K130" s="97">
        <f>G130-J130</f>
        <v>0</v>
      </c>
    </row>
    <row r="131" spans="1:11" ht="17.25" customHeight="1" x14ac:dyDescent="0.3">
      <c r="A131" s="39"/>
      <c r="B131" s="27"/>
      <c r="C131" s="28">
        <v>1</v>
      </c>
      <c r="D131" s="29" t="s">
        <v>81</v>
      </c>
      <c r="E131" s="80"/>
      <c r="F131" s="30" t="s">
        <v>208</v>
      </c>
      <c r="G131" s="19">
        <f>SUM(G132,G134)</f>
        <v>741909.7</v>
      </c>
      <c r="J131" s="100"/>
      <c r="K131" s="97"/>
    </row>
    <row r="132" spans="1:11" ht="17.25" customHeight="1" x14ac:dyDescent="0.3">
      <c r="A132" s="39"/>
      <c r="B132" s="27"/>
      <c r="C132" s="31"/>
      <c r="D132" s="32" t="s">
        <v>11</v>
      </c>
      <c r="E132" s="80" t="s">
        <v>374</v>
      </c>
      <c r="F132" s="30" t="s">
        <v>540</v>
      </c>
      <c r="G132" s="19">
        <f>SUM(G133)</f>
        <v>730559.7</v>
      </c>
      <c r="J132" s="100"/>
      <c r="K132" s="97"/>
    </row>
    <row r="133" spans="1:11" x14ac:dyDescent="0.3">
      <c r="A133" s="39"/>
      <c r="B133" s="27"/>
      <c r="C133" s="31"/>
      <c r="D133" s="32"/>
      <c r="E133" s="80"/>
      <c r="F133" s="74" t="s">
        <v>514</v>
      </c>
      <c r="G133" s="33">
        <v>730559.7</v>
      </c>
      <c r="J133" s="100"/>
      <c r="K133" s="97"/>
    </row>
    <row r="134" spans="1:11" ht="17.25" customHeight="1" x14ac:dyDescent="0.3">
      <c r="A134" s="39"/>
      <c r="B134" s="27"/>
      <c r="C134" s="31"/>
      <c r="D134" s="32" t="s">
        <v>15</v>
      </c>
      <c r="E134" s="80" t="s">
        <v>375</v>
      </c>
      <c r="F134" s="30" t="s">
        <v>541</v>
      </c>
      <c r="G134" s="19">
        <f>SUM(G135)</f>
        <v>11350</v>
      </c>
      <c r="J134" s="100"/>
      <c r="K134" s="97"/>
    </row>
    <row r="135" spans="1:11" x14ac:dyDescent="0.3">
      <c r="A135" s="39"/>
      <c r="B135" s="27"/>
      <c r="C135" s="31"/>
      <c r="D135" s="32"/>
      <c r="E135" s="80"/>
      <c r="F135" s="74" t="s">
        <v>514</v>
      </c>
      <c r="G135" s="33">
        <v>11350</v>
      </c>
      <c r="J135" s="100"/>
      <c r="K135" s="97"/>
    </row>
    <row r="136" spans="1:11" ht="17.25" customHeight="1" x14ac:dyDescent="0.3">
      <c r="A136" s="39"/>
      <c r="B136" s="27"/>
      <c r="C136" s="28">
        <v>2</v>
      </c>
      <c r="D136" s="29" t="s">
        <v>82</v>
      </c>
      <c r="E136" s="80"/>
      <c r="F136" s="30" t="s">
        <v>209</v>
      </c>
      <c r="G136" s="19">
        <f>SUM(G139,G141,G137)</f>
        <v>157215.4</v>
      </c>
      <c r="J136" s="100"/>
      <c r="K136" s="97"/>
    </row>
    <row r="137" spans="1:11" ht="33" customHeight="1" x14ac:dyDescent="0.3">
      <c r="A137" s="39"/>
      <c r="B137" s="27"/>
      <c r="C137" s="31"/>
      <c r="D137" s="32" t="s">
        <v>11</v>
      </c>
      <c r="E137" s="80" t="s">
        <v>376</v>
      </c>
      <c r="F137" s="30" t="s">
        <v>211</v>
      </c>
      <c r="G137" s="19">
        <f>SUM(G138)</f>
        <v>20000</v>
      </c>
      <c r="J137" s="100"/>
      <c r="K137" s="97"/>
    </row>
    <row r="138" spans="1:11" x14ac:dyDescent="0.3">
      <c r="A138" s="39"/>
      <c r="B138" s="27"/>
      <c r="C138" s="31"/>
      <c r="D138" s="32"/>
      <c r="E138" s="80"/>
      <c r="F138" s="74" t="s">
        <v>509</v>
      </c>
      <c r="G138" s="33">
        <v>20000</v>
      </c>
      <c r="J138" s="100"/>
      <c r="K138" s="97"/>
    </row>
    <row r="139" spans="1:11" ht="29.25" customHeight="1" x14ac:dyDescent="0.3">
      <c r="A139" s="39"/>
      <c r="B139" s="27"/>
      <c r="C139" s="31"/>
      <c r="D139" s="32" t="s">
        <v>15</v>
      </c>
      <c r="E139" s="80" t="s">
        <v>377</v>
      </c>
      <c r="F139" s="30" t="s">
        <v>542</v>
      </c>
      <c r="G139" s="19">
        <f>SUM(G140)</f>
        <v>82833.399999999994</v>
      </c>
      <c r="J139" s="100"/>
      <c r="K139" s="97"/>
    </row>
    <row r="140" spans="1:11" x14ac:dyDescent="0.3">
      <c r="A140" s="39"/>
      <c r="B140" s="27"/>
      <c r="C140" s="31"/>
      <c r="D140" s="32"/>
      <c r="E140" s="80"/>
      <c r="F140" s="74" t="s">
        <v>515</v>
      </c>
      <c r="G140" s="33">
        <v>82833.399999999994</v>
      </c>
      <c r="J140" s="100"/>
      <c r="K140" s="97"/>
    </row>
    <row r="141" spans="1:11" ht="17.25" customHeight="1" x14ac:dyDescent="0.3">
      <c r="A141" s="39"/>
      <c r="B141" s="27"/>
      <c r="C141" s="31"/>
      <c r="D141" s="32" t="s">
        <v>16</v>
      </c>
      <c r="E141" s="80" t="s">
        <v>378</v>
      </c>
      <c r="F141" s="30" t="s">
        <v>210</v>
      </c>
      <c r="G141" s="19">
        <f>SUM(G142)</f>
        <v>54382</v>
      </c>
      <c r="J141" s="100"/>
      <c r="K141" s="97"/>
    </row>
    <row r="142" spans="1:11" x14ac:dyDescent="0.3">
      <c r="A142" s="39"/>
      <c r="B142" s="27"/>
      <c r="C142" s="31"/>
      <c r="D142" s="32"/>
      <c r="E142" s="80"/>
      <c r="F142" s="74" t="s">
        <v>506</v>
      </c>
      <c r="G142" s="33">
        <v>54382</v>
      </c>
      <c r="J142" s="100"/>
      <c r="K142" s="97"/>
    </row>
    <row r="143" spans="1:11" ht="17.25" customHeight="1" x14ac:dyDescent="0.3">
      <c r="A143" s="39"/>
      <c r="B143" s="22">
        <v>4</v>
      </c>
      <c r="C143" s="31"/>
      <c r="D143" s="17" t="s">
        <v>83</v>
      </c>
      <c r="E143" s="80"/>
      <c r="F143" s="23" t="s">
        <v>212</v>
      </c>
      <c r="G143" s="24">
        <f>SUM(G144)</f>
        <v>602307.9</v>
      </c>
      <c r="J143" s="100">
        <f>'[1]2022-2023'!$W$109</f>
        <v>602307.9</v>
      </c>
      <c r="K143" s="97">
        <f>G143-J143</f>
        <v>0</v>
      </c>
    </row>
    <row r="144" spans="1:11" ht="17.25" customHeight="1" x14ac:dyDescent="0.3">
      <c r="A144" s="39"/>
      <c r="B144" s="27"/>
      <c r="C144" s="28">
        <v>1</v>
      </c>
      <c r="D144" s="29" t="s">
        <v>84</v>
      </c>
      <c r="E144" s="80"/>
      <c r="F144" s="30" t="s">
        <v>212</v>
      </c>
      <c r="G144" s="19">
        <f>SUM(G145)</f>
        <v>602307.9</v>
      </c>
      <c r="J144" s="100"/>
      <c r="K144" s="97"/>
    </row>
    <row r="145" spans="1:11" ht="17.25" customHeight="1" x14ac:dyDescent="0.3">
      <c r="A145" s="39"/>
      <c r="B145" s="27"/>
      <c r="C145" s="31"/>
      <c r="D145" s="32" t="s">
        <v>11</v>
      </c>
      <c r="E145" s="80" t="s">
        <v>379</v>
      </c>
      <c r="F145" s="30" t="s">
        <v>543</v>
      </c>
      <c r="G145" s="19">
        <f>SUM(G146)</f>
        <v>602307.9</v>
      </c>
      <c r="J145" s="100"/>
      <c r="K145" s="97"/>
    </row>
    <row r="146" spans="1:11" x14ac:dyDescent="0.3">
      <c r="A146" s="39"/>
      <c r="B146" s="27"/>
      <c r="C146" s="31"/>
      <c r="D146" s="32"/>
      <c r="E146" s="80"/>
      <c r="F146" s="74" t="s">
        <v>516</v>
      </c>
      <c r="G146" s="33">
        <v>602307.9</v>
      </c>
      <c r="J146" s="100"/>
      <c r="K146" s="97"/>
    </row>
    <row r="147" spans="1:11" ht="17.25" customHeight="1" x14ac:dyDescent="0.3">
      <c r="A147" s="39"/>
      <c r="B147" s="22">
        <v>7</v>
      </c>
      <c r="C147" s="31"/>
      <c r="D147" s="17" t="s">
        <v>603</v>
      </c>
      <c r="E147" s="80"/>
      <c r="F147" s="23" t="s">
        <v>590</v>
      </c>
      <c r="G147" s="24">
        <f>SUM(G148)</f>
        <v>580676.9</v>
      </c>
      <c r="J147" s="100">
        <f>'[1]2022-2023'!$W$112</f>
        <v>580676.9</v>
      </c>
      <c r="K147" s="97">
        <f>G147-J147</f>
        <v>0</v>
      </c>
    </row>
    <row r="148" spans="1:11" ht="17.25" customHeight="1" x14ac:dyDescent="0.3">
      <c r="A148" s="39"/>
      <c r="B148" s="27"/>
      <c r="C148" s="28">
        <v>1</v>
      </c>
      <c r="D148" s="29" t="s">
        <v>604</v>
      </c>
      <c r="E148" s="80"/>
      <c r="F148" s="30" t="s">
        <v>590</v>
      </c>
      <c r="G148" s="19">
        <f>SUM(G149)</f>
        <v>580676.9</v>
      </c>
      <c r="J148" s="100"/>
      <c r="K148" s="97"/>
    </row>
    <row r="149" spans="1:11" ht="17.25" customHeight="1" x14ac:dyDescent="0.3">
      <c r="A149" s="39"/>
      <c r="B149" s="27"/>
      <c r="C149" s="31"/>
      <c r="D149" s="32" t="s">
        <v>11</v>
      </c>
      <c r="E149" s="80"/>
      <c r="F149" s="30" t="s">
        <v>598</v>
      </c>
      <c r="G149" s="19">
        <f>SUM(G150)</f>
        <v>580676.9</v>
      </c>
      <c r="J149" s="100"/>
      <c r="K149" s="97"/>
    </row>
    <row r="150" spans="1:11" x14ac:dyDescent="0.3">
      <c r="A150" s="39"/>
      <c r="B150" s="27"/>
      <c r="C150" s="31"/>
      <c r="D150" s="32"/>
      <c r="E150" s="80" t="s">
        <v>600</v>
      </c>
      <c r="F150" s="74" t="s">
        <v>591</v>
      </c>
      <c r="G150" s="33">
        <v>580676.9</v>
      </c>
      <c r="J150" s="100"/>
      <c r="K150" s="97"/>
    </row>
    <row r="151" spans="1:11" ht="22.5" customHeight="1" x14ac:dyDescent="0.3">
      <c r="A151" s="38" t="s">
        <v>17</v>
      </c>
      <c r="B151" s="27"/>
      <c r="C151" s="31"/>
      <c r="D151" s="17" t="s">
        <v>85</v>
      </c>
      <c r="E151" s="80"/>
      <c r="F151" s="18" t="s">
        <v>215</v>
      </c>
      <c r="G151" s="19">
        <f>SUM(G152,G178,G219,G223,G234,G241,G230,)</f>
        <v>16817753.5</v>
      </c>
      <c r="J151" s="100">
        <f>'[1]2022-2023'!$W$115</f>
        <v>16817753.5</v>
      </c>
      <c r="K151" s="97">
        <f>G151-J151</f>
        <v>0</v>
      </c>
    </row>
    <row r="152" spans="1:11" ht="33" customHeight="1" x14ac:dyDescent="0.3">
      <c r="A152" s="38"/>
      <c r="B152" s="22">
        <v>1</v>
      </c>
      <c r="C152" s="31"/>
      <c r="D152" s="17" t="s">
        <v>86</v>
      </c>
      <c r="E152" s="80"/>
      <c r="F152" s="23" t="s">
        <v>216</v>
      </c>
      <c r="G152" s="24">
        <f>SUM(G153)</f>
        <v>4791710.8</v>
      </c>
      <c r="J152" s="100">
        <f>'[1]2022-2023'!$W$116</f>
        <v>4791710.7999999989</v>
      </c>
      <c r="K152" s="97">
        <f>G152-J152</f>
        <v>0</v>
      </c>
    </row>
    <row r="153" spans="1:11" ht="17.25" customHeight="1" x14ac:dyDescent="0.3">
      <c r="A153" s="39"/>
      <c r="B153" s="27"/>
      <c r="C153" s="28">
        <v>1</v>
      </c>
      <c r="D153" s="29" t="s">
        <v>87</v>
      </c>
      <c r="E153" s="80"/>
      <c r="F153" s="30" t="s">
        <v>217</v>
      </c>
      <c r="G153" s="19">
        <f>SUM(G154,G156,G158,G160,G162,G164,G166,G168,G170,G172,G174,G176)</f>
        <v>4791710.8</v>
      </c>
      <c r="J153" s="100"/>
      <c r="K153" s="97"/>
    </row>
    <row r="154" spans="1:11" ht="17.25" customHeight="1" x14ac:dyDescent="0.3">
      <c r="A154" s="39"/>
      <c r="B154" s="27"/>
      <c r="C154" s="31"/>
      <c r="D154" s="32" t="s">
        <v>11</v>
      </c>
      <c r="E154" s="80" t="s">
        <v>380</v>
      </c>
      <c r="F154" s="30" t="s">
        <v>219</v>
      </c>
      <c r="G154" s="19">
        <f>SUM(G155:G155)</f>
        <v>366800</v>
      </c>
      <c r="J154" s="100"/>
      <c r="K154" s="97"/>
    </row>
    <row r="155" spans="1:11" x14ac:dyDescent="0.3">
      <c r="A155" s="39"/>
      <c r="B155" s="27"/>
      <c r="C155" s="31"/>
      <c r="D155" s="32"/>
      <c r="E155" s="80"/>
      <c r="F155" s="74" t="s">
        <v>683</v>
      </c>
      <c r="G155" s="33">
        <v>366800</v>
      </c>
      <c r="J155" s="100"/>
      <c r="K155" s="97"/>
    </row>
    <row r="156" spans="1:11" ht="17.25" customHeight="1" x14ac:dyDescent="0.3">
      <c r="A156" s="39"/>
      <c r="B156" s="27"/>
      <c r="C156" s="31"/>
      <c r="D156" s="32" t="s">
        <v>15</v>
      </c>
      <c r="E156" s="80" t="s">
        <v>381</v>
      </c>
      <c r="F156" s="30" t="s">
        <v>533</v>
      </c>
      <c r="G156" s="19">
        <f>SUM(G157)</f>
        <v>72000</v>
      </c>
      <c r="J156" s="100"/>
      <c r="K156" s="97"/>
    </row>
    <row r="157" spans="1:11" x14ac:dyDescent="0.3">
      <c r="A157" s="39"/>
      <c r="B157" s="27"/>
      <c r="C157" s="31"/>
      <c r="D157" s="32"/>
      <c r="E157" s="80"/>
      <c r="F157" s="74" t="s">
        <v>683</v>
      </c>
      <c r="G157" s="33">
        <v>72000</v>
      </c>
      <c r="J157" s="100"/>
      <c r="K157" s="97"/>
    </row>
    <row r="158" spans="1:11" ht="34.5" customHeight="1" x14ac:dyDescent="0.3">
      <c r="A158" s="39"/>
      <c r="B158" s="27"/>
      <c r="C158" s="31"/>
      <c r="D158" s="32" t="s">
        <v>16</v>
      </c>
      <c r="E158" s="80" t="s">
        <v>382</v>
      </c>
      <c r="F158" s="30" t="s">
        <v>723</v>
      </c>
      <c r="G158" s="19">
        <f>SUM(G159)</f>
        <v>41735.599999999999</v>
      </c>
      <c r="J158" s="100"/>
      <c r="K158" s="97"/>
    </row>
    <row r="159" spans="1:11" x14ac:dyDescent="0.3">
      <c r="A159" s="39"/>
      <c r="B159" s="27"/>
      <c r="C159" s="31"/>
      <c r="D159" s="32"/>
      <c r="E159" s="80"/>
      <c r="F159" s="74" t="s">
        <v>538</v>
      </c>
      <c r="G159" s="33">
        <v>41735.599999999999</v>
      </c>
      <c r="J159" s="100"/>
      <c r="K159" s="97"/>
    </row>
    <row r="160" spans="1:11" ht="17.25" customHeight="1" x14ac:dyDescent="0.3">
      <c r="A160" s="39"/>
      <c r="B160" s="27"/>
      <c r="C160" s="31"/>
      <c r="D160" s="32" t="s">
        <v>17</v>
      </c>
      <c r="E160" s="80" t="s">
        <v>383</v>
      </c>
      <c r="F160" s="30" t="s">
        <v>218</v>
      </c>
      <c r="G160" s="19">
        <f>SUM(G161)</f>
        <v>4000000</v>
      </c>
      <c r="J160" s="100"/>
      <c r="K160" s="97"/>
    </row>
    <row r="161" spans="1:11" x14ac:dyDescent="0.3">
      <c r="A161" s="39"/>
      <c r="B161" s="27"/>
      <c r="C161" s="31"/>
      <c r="D161" s="32"/>
      <c r="E161" s="80"/>
      <c r="F161" s="74" t="s">
        <v>683</v>
      </c>
      <c r="G161" s="33">
        <f>11500000-7500000</f>
        <v>4000000</v>
      </c>
      <c r="J161" s="100"/>
      <c r="K161" s="97"/>
    </row>
    <row r="162" spans="1:11" ht="33" customHeight="1" x14ac:dyDescent="0.3">
      <c r="A162" s="39"/>
      <c r="B162" s="27"/>
      <c r="C162" s="31"/>
      <c r="D162" s="32" t="s">
        <v>51</v>
      </c>
      <c r="E162" s="80" t="s">
        <v>384</v>
      </c>
      <c r="F162" s="30" t="s">
        <v>691</v>
      </c>
      <c r="G162" s="19">
        <f>SUM(G163)</f>
        <v>35010</v>
      </c>
      <c r="J162" s="100"/>
      <c r="K162" s="97"/>
    </row>
    <row r="163" spans="1:11" x14ac:dyDescent="0.3">
      <c r="A163" s="39"/>
      <c r="B163" s="27"/>
      <c r="C163" s="31"/>
      <c r="D163" s="32"/>
      <c r="E163" s="80"/>
      <c r="F163" s="74" t="s">
        <v>606</v>
      </c>
      <c r="G163" s="33">
        <v>35010</v>
      </c>
      <c r="J163" s="100"/>
      <c r="K163" s="97"/>
    </row>
    <row r="164" spans="1:11" ht="33" customHeight="1" x14ac:dyDescent="0.3">
      <c r="A164" s="39"/>
      <c r="B164" s="27"/>
      <c r="C164" s="31"/>
      <c r="D164" s="32" t="s">
        <v>52</v>
      </c>
      <c r="E164" s="80" t="s">
        <v>385</v>
      </c>
      <c r="F164" s="30" t="s">
        <v>692</v>
      </c>
      <c r="G164" s="19">
        <f>SUM(G165)</f>
        <v>8250</v>
      </c>
      <c r="J164" s="100"/>
      <c r="K164" s="97"/>
    </row>
    <row r="165" spans="1:11" x14ac:dyDescent="0.3">
      <c r="A165" s="39"/>
      <c r="B165" s="27"/>
      <c r="C165" s="31"/>
      <c r="D165" s="32"/>
      <c r="E165" s="80"/>
      <c r="F165" s="74" t="s">
        <v>606</v>
      </c>
      <c r="G165" s="33">
        <v>8250</v>
      </c>
      <c r="J165" s="100"/>
      <c r="K165" s="97"/>
    </row>
    <row r="166" spans="1:11" ht="33" customHeight="1" x14ac:dyDescent="0.3">
      <c r="A166" s="39"/>
      <c r="B166" s="27"/>
      <c r="C166" s="31"/>
      <c r="D166" s="32" t="s">
        <v>64</v>
      </c>
      <c r="E166" s="80" t="s">
        <v>386</v>
      </c>
      <c r="F166" s="30" t="s">
        <v>157</v>
      </c>
      <c r="G166" s="19">
        <f>SUM(G167)</f>
        <v>98991.1</v>
      </c>
      <c r="J166" s="100"/>
      <c r="K166" s="97"/>
    </row>
    <row r="167" spans="1:11" ht="27" x14ac:dyDescent="0.3">
      <c r="A167" s="39"/>
      <c r="B167" s="27"/>
      <c r="C167" s="31"/>
      <c r="D167" s="32"/>
      <c r="E167" s="80"/>
      <c r="F167" s="74" t="s">
        <v>719</v>
      </c>
      <c r="G167" s="33">
        <v>98991.1</v>
      </c>
      <c r="J167" s="100"/>
      <c r="K167" s="97"/>
    </row>
    <row r="168" spans="1:11" x14ac:dyDescent="0.3">
      <c r="A168" s="39"/>
      <c r="B168" s="27"/>
      <c r="C168" s="31"/>
      <c r="D168" s="32" t="s">
        <v>65</v>
      </c>
      <c r="E168" s="80" t="s">
        <v>623</v>
      </c>
      <c r="F168" s="30" t="s">
        <v>616</v>
      </c>
      <c r="G168" s="19">
        <f>SUM(G169)</f>
        <v>20000</v>
      </c>
      <c r="J168" s="100"/>
      <c r="K168" s="97"/>
    </row>
    <row r="169" spans="1:11" x14ac:dyDescent="0.3">
      <c r="A169" s="39"/>
      <c r="B169" s="27"/>
      <c r="C169" s="31"/>
      <c r="D169" s="32"/>
      <c r="E169" s="80"/>
      <c r="F169" s="74" t="s">
        <v>607</v>
      </c>
      <c r="G169" s="33">
        <v>20000</v>
      </c>
      <c r="J169" s="100"/>
      <c r="K169" s="97"/>
    </row>
    <row r="170" spans="1:11" ht="36" customHeight="1" x14ac:dyDescent="0.3">
      <c r="A170" s="39"/>
      <c r="B170" s="27"/>
      <c r="C170" s="31"/>
      <c r="D170" s="36" t="s">
        <v>66</v>
      </c>
      <c r="E170" s="80" t="s">
        <v>629</v>
      </c>
      <c r="F170" s="30" t="s">
        <v>625</v>
      </c>
      <c r="G170" s="19">
        <f>SUM(G171)</f>
        <v>87973.2</v>
      </c>
      <c r="J170" s="100"/>
      <c r="K170" s="97"/>
    </row>
    <row r="171" spans="1:11" ht="28.5" customHeight="1" x14ac:dyDescent="0.3">
      <c r="A171" s="39"/>
      <c r="B171" s="27"/>
      <c r="C171" s="31"/>
      <c r="D171" s="32"/>
      <c r="E171" s="80"/>
      <c r="F171" s="74" t="s">
        <v>719</v>
      </c>
      <c r="G171" s="33">
        <v>87973.2</v>
      </c>
      <c r="J171" s="100"/>
      <c r="K171" s="97"/>
    </row>
    <row r="172" spans="1:11" ht="24.75" customHeight="1" x14ac:dyDescent="0.3">
      <c r="A172" s="39"/>
      <c r="B172" s="27"/>
      <c r="C172" s="31"/>
      <c r="D172" s="32" t="s">
        <v>67</v>
      </c>
      <c r="E172" s="86">
        <v>631</v>
      </c>
      <c r="F172" s="37" t="s">
        <v>652</v>
      </c>
      <c r="G172" s="19">
        <f>SUM(G173)</f>
        <v>16310.9</v>
      </c>
      <c r="J172" s="100"/>
      <c r="K172" s="97"/>
    </row>
    <row r="173" spans="1:11" ht="18.75" customHeight="1" x14ac:dyDescent="0.3">
      <c r="A173" s="39"/>
      <c r="B173" s="27"/>
      <c r="C173" s="31"/>
      <c r="D173" s="32"/>
      <c r="E173" s="80"/>
      <c r="F173" s="74" t="s">
        <v>607</v>
      </c>
      <c r="G173" s="33">
        <v>16310.9</v>
      </c>
      <c r="J173" s="100"/>
      <c r="K173" s="97"/>
    </row>
    <row r="174" spans="1:11" ht="36" customHeight="1" x14ac:dyDescent="0.3">
      <c r="A174" s="39"/>
      <c r="B174" s="27"/>
      <c r="C174" s="31"/>
      <c r="D174" s="32" t="s">
        <v>68</v>
      </c>
      <c r="E174" s="86">
        <v>632</v>
      </c>
      <c r="F174" s="30" t="s">
        <v>724</v>
      </c>
      <c r="G174" s="19">
        <f>SUM(G175)</f>
        <v>30000</v>
      </c>
      <c r="J174" s="100"/>
      <c r="K174" s="97"/>
    </row>
    <row r="175" spans="1:11" ht="21.75" customHeight="1" x14ac:dyDescent="0.3">
      <c r="A175" s="39"/>
      <c r="B175" s="27"/>
      <c r="C175" s="31"/>
      <c r="D175" s="32"/>
      <c r="E175" s="80"/>
      <c r="F175" s="74" t="s">
        <v>607</v>
      </c>
      <c r="G175" s="33">
        <v>30000</v>
      </c>
      <c r="J175" s="100"/>
      <c r="K175" s="97"/>
    </row>
    <row r="176" spans="1:11" ht="36.75" customHeight="1" x14ac:dyDescent="0.3">
      <c r="A176" s="39"/>
      <c r="B176" s="27"/>
      <c r="C176" s="31"/>
      <c r="D176" s="32" t="s">
        <v>69</v>
      </c>
      <c r="E176" s="86" t="s">
        <v>671</v>
      </c>
      <c r="F176" s="30" t="s">
        <v>654</v>
      </c>
      <c r="G176" s="19">
        <f>SUM(G177)</f>
        <v>14640</v>
      </c>
      <c r="J176" s="100"/>
      <c r="K176" s="97"/>
    </row>
    <row r="177" spans="1:11" ht="21.75" customHeight="1" x14ac:dyDescent="0.3">
      <c r="A177" s="39"/>
      <c r="B177" s="27"/>
      <c r="C177" s="31"/>
      <c r="D177" s="32"/>
      <c r="E177" s="80"/>
      <c r="F177" s="74" t="s">
        <v>607</v>
      </c>
      <c r="G177" s="33">
        <v>14640</v>
      </c>
      <c r="J177" s="100"/>
      <c r="K177" s="97"/>
    </row>
    <row r="178" spans="1:11" ht="31.5" customHeight="1" x14ac:dyDescent="0.3">
      <c r="A178" s="38"/>
      <c r="B178" s="22">
        <v>2</v>
      </c>
      <c r="C178" s="31"/>
      <c r="D178" s="17" t="s">
        <v>88</v>
      </c>
      <c r="E178" s="80"/>
      <c r="F178" s="23" t="s">
        <v>220</v>
      </c>
      <c r="G178" s="24">
        <f>SUM(G179,G216)</f>
        <v>6037077.7000000002</v>
      </c>
      <c r="J178" s="100">
        <f>'[1]2022-2023'!$W$142</f>
        <v>6037077.7000000002</v>
      </c>
      <c r="K178" s="97">
        <f>G178-J178</f>
        <v>0</v>
      </c>
    </row>
    <row r="179" spans="1:11" ht="17.25" customHeight="1" x14ac:dyDescent="0.3">
      <c r="A179" s="39"/>
      <c r="B179" s="27"/>
      <c r="C179" s="28">
        <v>1</v>
      </c>
      <c r="D179" s="29" t="s">
        <v>89</v>
      </c>
      <c r="E179" s="80"/>
      <c r="F179" s="30" t="s">
        <v>221</v>
      </c>
      <c r="G179" s="19">
        <f>SUM(G180,G182,G184,G186,G188,G190,G192,G202,G194,G196,G198,G204,G206,G208,G210,G212,G214,)</f>
        <v>5965533.5</v>
      </c>
      <c r="J179" s="100"/>
      <c r="K179" s="97"/>
    </row>
    <row r="180" spans="1:11" ht="33" customHeight="1" x14ac:dyDescent="0.3">
      <c r="A180" s="39"/>
      <c r="B180" s="27"/>
      <c r="C180" s="31"/>
      <c r="D180" s="32" t="s">
        <v>11</v>
      </c>
      <c r="E180" s="80" t="s">
        <v>357</v>
      </c>
      <c r="F180" s="37" t="s">
        <v>186</v>
      </c>
      <c r="G180" s="19">
        <f>SUM(G181:G181)</f>
        <v>263288.8</v>
      </c>
      <c r="J180" s="100"/>
      <c r="K180" s="97"/>
    </row>
    <row r="181" spans="1:11" x14ac:dyDescent="0.3">
      <c r="A181" s="39"/>
      <c r="B181" s="27"/>
      <c r="C181" s="31"/>
      <c r="D181" s="32"/>
      <c r="E181" s="80"/>
      <c r="F181" s="74" t="s">
        <v>684</v>
      </c>
      <c r="G181" s="33">
        <v>263288.8</v>
      </c>
      <c r="J181" s="100"/>
      <c r="K181" s="97"/>
    </row>
    <row r="182" spans="1:11" ht="32.25" customHeight="1" x14ac:dyDescent="0.3">
      <c r="A182" s="39"/>
      <c r="B182" s="27"/>
      <c r="C182" s="31"/>
      <c r="D182" s="32" t="s">
        <v>15</v>
      </c>
      <c r="E182" s="80" t="s">
        <v>387</v>
      </c>
      <c r="F182" s="37" t="s">
        <v>329</v>
      </c>
      <c r="G182" s="19">
        <f>SUM(G183)</f>
        <v>41673.300000000003</v>
      </c>
      <c r="J182" s="100"/>
      <c r="K182" s="97"/>
    </row>
    <row r="183" spans="1:11" x14ac:dyDescent="0.3">
      <c r="A183" s="39"/>
      <c r="B183" s="27"/>
      <c r="C183" s="31"/>
      <c r="D183" s="32"/>
      <c r="E183" s="80"/>
      <c r="F183" s="74" t="s">
        <v>684</v>
      </c>
      <c r="G183" s="33">
        <v>41673.300000000003</v>
      </c>
      <c r="J183" s="100"/>
      <c r="K183" s="97"/>
    </row>
    <row r="184" spans="1:11" ht="33" customHeight="1" x14ac:dyDescent="0.3">
      <c r="A184" s="39"/>
      <c r="B184" s="27"/>
      <c r="C184" s="31"/>
      <c r="D184" s="32" t="s">
        <v>16</v>
      </c>
      <c r="E184" s="80" t="s">
        <v>388</v>
      </c>
      <c r="F184" s="37" t="s">
        <v>335</v>
      </c>
      <c r="G184" s="19">
        <f>SUM(G185)</f>
        <v>19056.599999999999</v>
      </c>
      <c r="J184" s="100"/>
      <c r="K184" s="97"/>
    </row>
    <row r="185" spans="1:11" x14ac:dyDescent="0.3">
      <c r="A185" s="39"/>
      <c r="B185" s="27"/>
      <c r="C185" s="31"/>
      <c r="D185" s="32"/>
      <c r="E185" s="80"/>
      <c r="F185" s="74" t="s">
        <v>684</v>
      </c>
      <c r="G185" s="33">
        <v>19056.599999999999</v>
      </c>
      <c r="J185" s="100"/>
      <c r="K185" s="97"/>
    </row>
    <row r="186" spans="1:11" ht="17.25" customHeight="1" x14ac:dyDescent="0.3">
      <c r="A186" s="39"/>
      <c r="B186" s="27"/>
      <c r="C186" s="31"/>
      <c r="D186" s="32" t="s">
        <v>17</v>
      </c>
      <c r="E186" s="80" t="s">
        <v>389</v>
      </c>
      <c r="F186" s="37" t="s">
        <v>91</v>
      </c>
      <c r="G186" s="19">
        <f>SUM(G187)</f>
        <v>41878.9</v>
      </c>
      <c r="J186" s="100"/>
      <c r="K186" s="97"/>
    </row>
    <row r="187" spans="1:11" x14ac:dyDescent="0.3">
      <c r="A187" s="39"/>
      <c r="B187" s="27"/>
      <c r="C187" s="31"/>
      <c r="D187" s="32"/>
      <c r="E187" s="80"/>
      <c r="F187" s="74" t="s">
        <v>684</v>
      </c>
      <c r="G187" s="33">
        <v>41878.9</v>
      </c>
      <c r="J187" s="100"/>
      <c r="K187" s="97"/>
    </row>
    <row r="188" spans="1:11" ht="33.75" customHeight="1" x14ac:dyDescent="0.3">
      <c r="A188" s="39"/>
      <c r="B188" s="27"/>
      <c r="C188" s="31"/>
      <c r="D188" s="32" t="s">
        <v>51</v>
      </c>
      <c r="E188" s="80" t="s">
        <v>390</v>
      </c>
      <c r="F188" s="37" t="s">
        <v>222</v>
      </c>
      <c r="G188" s="19">
        <f>SUM(G189)</f>
        <v>60375.6</v>
      </c>
      <c r="J188" s="100"/>
      <c r="K188" s="97"/>
    </row>
    <row r="189" spans="1:11" x14ac:dyDescent="0.3">
      <c r="A189" s="39"/>
      <c r="B189" s="27"/>
      <c r="C189" s="31"/>
      <c r="D189" s="32"/>
      <c r="E189" s="80"/>
      <c r="F189" s="74" t="s">
        <v>684</v>
      </c>
      <c r="G189" s="33">
        <v>60375.6</v>
      </c>
      <c r="J189" s="100"/>
      <c r="K189" s="97"/>
    </row>
    <row r="190" spans="1:11" ht="17.25" customHeight="1" x14ac:dyDescent="0.3">
      <c r="A190" s="39"/>
      <c r="B190" s="27"/>
      <c r="C190" s="31"/>
      <c r="D190" s="32" t="s">
        <v>52</v>
      </c>
      <c r="E190" s="80" t="s">
        <v>391</v>
      </c>
      <c r="F190" s="37" t="s">
        <v>19</v>
      </c>
      <c r="G190" s="19">
        <f>SUM(G191)</f>
        <v>242993.1</v>
      </c>
      <c r="J190" s="100"/>
      <c r="K190" s="97"/>
    </row>
    <row r="191" spans="1:11" x14ac:dyDescent="0.3">
      <c r="A191" s="39"/>
      <c r="B191" s="27"/>
      <c r="C191" s="31"/>
      <c r="D191" s="32"/>
      <c r="E191" s="80"/>
      <c r="F191" s="74" t="s">
        <v>684</v>
      </c>
      <c r="G191" s="33">
        <v>242993.1</v>
      </c>
      <c r="J191" s="100"/>
      <c r="K191" s="97"/>
    </row>
    <row r="192" spans="1:11" ht="33" customHeight="1" x14ac:dyDescent="0.3">
      <c r="A192" s="39"/>
      <c r="B192" s="27"/>
      <c r="C192" s="31"/>
      <c r="D192" s="32" t="s">
        <v>64</v>
      </c>
      <c r="E192" s="80" t="s">
        <v>392</v>
      </c>
      <c r="F192" s="37" t="s">
        <v>92</v>
      </c>
      <c r="G192" s="19">
        <f>SUM(G193)</f>
        <v>7000</v>
      </c>
      <c r="J192" s="100"/>
      <c r="K192" s="97"/>
    </row>
    <row r="193" spans="1:11" x14ac:dyDescent="0.3">
      <c r="A193" s="39"/>
      <c r="B193" s="27"/>
      <c r="C193" s="31"/>
      <c r="D193" s="32"/>
      <c r="E193" s="80"/>
      <c r="F193" s="74" t="s">
        <v>684</v>
      </c>
      <c r="G193" s="33">
        <v>7000</v>
      </c>
      <c r="J193" s="100"/>
      <c r="K193" s="97"/>
    </row>
    <row r="194" spans="1:11" ht="20.25" customHeight="1" x14ac:dyDescent="0.3">
      <c r="A194" s="39"/>
      <c r="B194" s="27"/>
      <c r="C194" s="31"/>
      <c r="D194" s="32" t="s">
        <v>65</v>
      </c>
      <c r="E194" s="80" t="s">
        <v>393</v>
      </c>
      <c r="F194" s="37" t="s">
        <v>93</v>
      </c>
      <c r="G194" s="19">
        <f>SUM(G195)</f>
        <v>10389</v>
      </c>
      <c r="J194" s="100"/>
      <c r="K194" s="97"/>
    </row>
    <row r="195" spans="1:11" x14ac:dyDescent="0.3">
      <c r="A195" s="39"/>
      <c r="B195" s="27"/>
      <c r="C195" s="31"/>
      <c r="D195" s="32"/>
      <c r="E195" s="80"/>
      <c r="F195" s="74" t="s">
        <v>684</v>
      </c>
      <c r="G195" s="33">
        <v>10389</v>
      </c>
      <c r="J195" s="100"/>
      <c r="K195" s="97"/>
    </row>
    <row r="196" spans="1:11" ht="21" customHeight="1" x14ac:dyDescent="0.3">
      <c r="A196" s="39"/>
      <c r="B196" s="27"/>
      <c r="C196" s="31"/>
      <c r="D196" s="32" t="s">
        <v>66</v>
      </c>
      <c r="E196" s="80" t="s">
        <v>394</v>
      </c>
      <c r="F196" s="37" t="s">
        <v>223</v>
      </c>
      <c r="G196" s="19">
        <f>SUM(G197)</f>
        <v>1500000</v>
      </c>
      <c r="J196" s="100"/>
      <c r="K196" s="97"/>
    </row>
    <row r="197" spans="1:11" x14ac:dyDescent="0.3">
      <c r="A197" s="39"/>
      <c r="B197" s="27"/>
      <c r="C197" s="31"/>
      <c r="D197" s="32"/>
      <c r="E197" s="80"/>
      <c r="F197" s="74" t="s">
        <v>684</v>
      </c>
      <c r="G197" s="33">
        <f>3800000-2300000</f>
        <v>1500000</v>
      </c>
      <c r="J197" s="100"/>
      <c r="K197" s="97"/>
    </row>
    <row r="198" spans="1:11" ht="20.25" customHeight="1" x14ac:dyDescent="0.3">
      <c r="A198" s="39"/>
      <c r="B198" s="27"/>
      <c r="C198" s="31"/>
      <c r="D198" s="32" t="s">
        <v>67</v>
      </c>
      <c r="E198" s="80" t="s">
        <v>395</v>
      </c>
      <c r="F198" s="37" t="s">
        <v>18</v>
      </c>
      <c r="G198" s="19">
        <f>SUM(G199:G201)</f>
        <v>3011220</v>
      </c>
      <c r="J198" s="100"/>
      <c r="K198" s="97"/>
    </row>
    <row r="199" spans="1:11" x14ac:dyDescent="0.3">
      <c r="A199" s="39"/>
      <c r="B199" s="27"/>
      <c r="C199" s="31"/>
      <c r="D199" s="32"/>
      <c r="E199" s="80"/>
      <c r="F199" s="74" t="s">
        <v>684</v>
      </c>
      <c r="G199" s="33">
        <v>2621220</v>
      </c>
      <c r="J199" s="100"/>
      <c r="K199" s="97"/>
    </row>
    <row r="200" spans="1:11" x14ac:dyDescent="0.3">
      <c r="A200" s="39"/>
      <c r="B200" s="27"/>
      <c r="C200" s="31"/>
      <c r="D200" s="32"/>
      <c r="E200" s="80"/>
      <c r="F200" s="74" t="s">
        <v>640</v>
      </c>
      <c r="G200" s="33">
        <v>340000</v>
      </c>
      <c r="J200" s="100"/>
      <c r="K200" s="97"/>
    </row>
    <row r="201" spans="1:11" x14ac:dyDescent="0.3">
      <c r="A201" s="39"/>
      <c r="B201" s="27"/>
      <c r="C201" s="31"/>
      <c r="D201" s="32"/>
      <c r="E201" s="80"/>
      <c r="F201" s="74" t="s">
        <v>509</v>
      </c>
      <c r="G201" s="33">
        <v>50000</v>
      </c>
      <c r="J201" s="100"/>
      <c r="K201" s="97"/>
    </row>
    <row r="202" spans="1:11" ht="54.75" customHeight="1" x14ac:dyDescent="0.3">
      <c r="A202" s="39"/>
      <c r="B202" s="27"/>
      <c r="C202" s="31"/>
      <c r="D202" s="32" t="s">
        <v>68</v>
      </c>
      <c r="E202" s="80" t="s">
        <v>396</v>
      </c>
      <c r="F202" s="37" t="s">
        <v>322</v>
      </c>
      <c r="G202" s="19">
        <f>SUM(G203)</f>
        <v>55658.2</v>
      </c>
      <c r="J202" s="100"/>
      <c r="K202" s="97"/>
    </row>
    <row r="203" spans="1:11" x14ac:dyDescent="0.3">
      <c r="A203" s="39"/>
      <c r="B203" s="27"/>
      <c r="C203" s="31"/>
      <c r="D203" s="32"/>
      <c r="E203" s="80"/>
      <c r="F203" s="74" t="s">
        <v>684</v>
      </c>
      <c r="G203" s="33">
        <v>55658.2</v>
      </c>
      <c r="J203" s="100"/>
      <c r="K203" s="97"/>
    </row>
    <row r="204" spans="1:11" ht="33" customHeight="1" x14ac:dyDescent="0.3">
      <c r="A204" s="39"/>
      <c r="B204" s="27"/>
      <c r="C204" s="31"/>
      <c r="D204" s="32" t="s">
        <v>69</v>
      </c>
      <c r="E204" s="80" t="s">
        <v>580</v>
      </c>
      <c r="F204" s="37" t="s">
        <v>572</v>
      </c>
      <c r="G204" s="19">
        <f>SUM(G205)</f>
        <v>100000</v>
      </c>
      <c r="J204" s="100"/>
      <c r="K204" s="97"/>
    </row>
    <row r="205" spans="1:11" x14ac:dyDescent="0.3">
      <c r="A205" s="39"/>
      <c r="B205" s="27"/>
      <c r="C205" s="31"/>
      <c r="D205" s="32"/>
      <c r="E205" s="80"/>
      <c r="F205" s="74" t="s">
        <v>684</v>
      </c>
      <c r="G205" s="33">
        <v>100000</v>
      </c>
      <c r="J205" s="100"/>
      <c r="K205" s="97"/>
    </row>
    <row r="206" spans="1:11" x14ac:dyDescent="0.3">
      <c r="A206" s="39"/>
      <c r="B206" s="27"/>
      <c r="C206" s="31"/>
      <c r="D206" s="32" t="s">
        <v>70</v>
      </c>
      <c r="E206" s="80" t="s">
        <v>617</v>
      </c>
      <c r="F206" s="37" t="s">
        <v>702</v>
      </c>
      <c r="G206" s="19">
        <f>SUM(G207)</f>
        <v>100000</v>
      </c>
      <c r="J206" s="100"/>
      <c r="K206" s="97"/>
    </row>
    <row r="207" spans="1:11" x14ac:dyDescent="0.3">
      <c r="A207" s="39"/>
      <c r="B207" s="27"/>
      <c r="C207" s="31"/>
      <c r="D207" s="32"/>
      <c r="E207" s="80"/>
      <c r="F207" s="74" t="s">
        <v>684</v>
      </c>
      <c r="G207" s="33">
        <v>100000</v>
      </c>
      <c r="J207" s="100"/>
      <c r="K207" s="97"/>
    </row>
    <row r="208" spans="1:11" x14ac:dyDescent="0.3">
      <c r="A208" s="39"/>
      <c r="B208" s="27"/>
      <c r="C208" s="31"/>
      <c r="D208" s="32" t="s">
        <v>71</v>
      </c>
      <c r="E208" s="80" t="s">
        <v>618</v>
      </c>
      <c r="F208" s="37" t="s">
        <v>614</v>
      </c>
      <c r="G208" s="19">
        <f>SUM(G209)</f>
        <v>5000</v>
      </c>
      <c r="J208" s="100"/>
      <c r="K208" s="97"/>
    </row>
    <row r="209" spans="1:11" x14ac:dyDescent="0.3">
      <c r="A209" s="39"/>
      <c r="B209" s="27"/>
      <c r="C209" s="31"/>
      <c r="D209" s="32"/>
      <c r="E209" s="80"/>
      <c r="F209" s="74" t="s">
        <v>684</v>
      </c>
      <c r="G209" s="33">
        <v>5000</v>
      </c>
      <c r="J209" s="100"/>
      <c r="K209" s="97"/>
    </row>
    <row r="210" spans="1:11" ht="33" x14ac:dyDescent="0.3">
      <c r="A210" s="39"/>
      <c r="B210" s="27"/>
      <c r="C210" s="31"/>
      <c r="D210" s="32" t="s">
        <v>612</v>
      </c>
      <c r="E210" s="80" t="s">
        <v>624</v>
      </c>
      <c r="F210" s="37" t="s">
        <v>631</v>
      </c>
      <c r="G210" s="19">
        <f>SUM(G211)</f>
        <v>500000</v>
      </c>
      <c r="J210" s="100"/>
      <c r="K210" s="97"/>
    </row>
    <row r="211" spans="1:11" x14ac:dyDescent="0.3">
      <c r="A211" s="39"/>
      <c r="B211" s="27"/>
      <c r="C211" s="31"/>
      <c r="D211" s="32"/>
      <c r="E211" s="80"/>
      <c r="F211" s="74" t="s">
        <v>640</v>
      </c>
      <c r="G211" s="33">
        <v>500000</v>
      </c>
      <c r="J211" s="100"/>
      <c r="K211" s="97"/>
    </row>
    <row r="212" spans="1:11" ht="35.25" customHeight="1" x14ac:dyDescent="0.3">
      <c r="A212" s="39"/>
      <c r="B212" s="27"/>
      <c r="C212" s="31"/>
      <c r="D212" s="32" t="s">
        <v>613</v>
      </c>
      <c r="E212" s="80" t="s">
        <v>673</v>
      </c>
      <c r="F212" s="37" t="s">
        <v>695</v>
      </c>
      <c r="G212" s="19">
        <f>SUM(G213)</f>
        <v>2000</v>
      </c>
      <c r="J212" s="100"/>
      <c r="K212" s="97"/>
    </row>
    <row r="213" spans="1:11" x14ac:dyDescent="0.3">
      <c r="A213" s="39"/>
      <c r="B213" s="27"/>
      <c r="C213" s="31"/>
      <c r="D213" s="32"/>
      <c r="E213" s="80"/>
      <c r="F213" s="74" t="s">
        <v>684</v>
      </c>
      <c r="G213" s="33">
        <v>2000</v>
      </c>
      <c r="J213" s="100"/>
      <c r="K213" s="97"/>
    </row>
    <row r="214" spans="1:11" ht="19.5" customHeight="1" x14ac:dyDescent="0.3">
      <c r="A214" s="39"/>
      <c r="B214" s="27"/>
      <c r="C214" s="31"/>
      <c r="D214" s="32" t="s">
        <v>615</v>
      </c>
      <c r="E214" s="80" t="s">
        <v>672</v>
      </c>
      <c r="F214" s="37" t="s">
        <v>662</v>
      </c>
      <c r="G214" s="19">
        <f>SUM(G215)</f>
        <v>5000</v>
      </c>
      <c r="J214" s="100"/>
      <c r="K214" s="97"/>
    </row>
    <row r="215" spans="1:11" x14ac:dyDescent="0.3">
      <c r="A215" s="39"/>
      <c r="B215" s="27"/>
      <c r="C215" s="31"/>
      <c r="D215" s="32"/>
      <c r="E215" s="80"/>
      <c r="F215" s="74" t="s">
        <v>684</v>
      </c>
      <c r="G215" s="33">
        <v>5000</v>
      </c>
      <c r="J215" s="100"/>
      <c r="K215" s="97"/>
    </row>
    <row r="216" spans="1:11" ht="17.25" customHeight="1" x14ac:dyDescent="0.3">
      <c r="A216" s="39"/>
      <c r="B216" s="27"/>
      <c r="C216" s="28">
        <v>2</v>
      </c>
      <c r="D216" s="29" t="s">
        <v>89</v>
      </c>
      <c r="E216" s="80"/>
      <c r="F216" s="30" t="s">
        <v>655</v>
      </c>
      <c r="G216" s="19">
        <f>SUM(G217)</f>
        <v>71544.2</v>
      </c>
      <c r="J216" s="100"/>
      <c r="K216" s="97"/>
    </row>
    <row r="217" spans="1:11" ht="32.25" customHeight="1" x14ac:dyDescent="0.3">
      <c r="A217" s="39"/>
      <c r="B217" s="27"/>
      <c r="C217" s="31"/>
      <c r="D217" s="32" t="s">
        <v>11</v>
      </c>
      <c r="E217" s="80" t="s">
        <v>357</v>
      </c>
      <c r="F217" s="37" t="s">
        <v>186</v>
      </c>
      <c r="G217" s="19">
        <f>SUM(G218)</f>
        <v>71544.2</v>
      </c>
      <c r="J217" s="100"/>
      <c r="K217" s="97"/>
    </row>
    <row r="218" spans="1:11" x14ac:dyDescent="0.3">
      <c r="A218" s="39"/>
      <c r="B218" s="27"/>
      <c r="C218" s="31"/>
      <c r="D218" s="32"/>
      <c r="E218" s="80"/>
      <c r="F218" s="74" t="s">
        <v>700</v>
      </c>
      <c r="G218" s="33">
        <v>71544.2</v>
      </c>
      <c r="J218" s="100"/>
      <c r="K218" s="97"/>
    </row>
    <row r="219" spans="1:11" ht="17.25" customHeight="1" x14ac:dyDescent="0.3">
      <c r="A219" s="39"/>
      <c r="B219" s="22">
        <v>3</v>
      </c>
      <c r="C219" s="29"/>
      <c r="D219" s="40">
        <v>450</v>
      </c>
      <c r="E219" s="41"/>
      <c r="F219" s="23" t="s">
        <v>224</v>
      </c>
      <c r="G219" s="24">
        <f>SUM(G220)</f>
        <v>4020000</v>
      </c>
      <c r="J219" s="100">
        <f>'[1]2022-2023'!$W$174</f>
        <v>4020000</v>
      </c>
      <c r="K219" s="97">
        <f>G219-J219</f>
        <v>0</v>
      </c>
    </row>
    <row r="220" spans="1:11" ht="17.25" customHeight="1" x14ac:dyDescent="0.3">
      <c r="A220" s="39"/>
      <c r="B220" s="41"/>
      <c r="C220" s="28">
        <v>5</v>
      </c>
      <c r="D220" s="29" t="s">
        <v>95</v>
      </c>
      <c r="E220" s="80"/>
      <c r="F220" s="30" t="s">
        <v>225</v>
      </c>
      <c r="G220" s="19">
        <f>SUM(G221)</f>
        <v>4020000</v>
      </c>
      <c r="J220" s="100"/>
      <c r="K220" s="97"/>
    </row>
    <row r="221" spans="1:11" ht="28.5" customHeight="1" x14ac:dyDescent="0.3">
      <c r="A221" s="39"/>
      <c r="B221" s="41"/>
      <c r="C221" s="41"/>
      <c r="D221" s="36" t="s">
        <v>11</v>
      </c>
      <c r="E221" s="80" t="s">
        <v>674</v>
      </c>
      <c r="F221" s="37" t="s">
        <v>663</v>
      </c>
      <c r="G221" s="19">
        <f>SUM(G222)</f>
        <v>4020000</v>
      </c>
      <c r="J221" s="100"/>
      <c r="K221" s="97"/>
    </row>
    <row r="222" spans="1:11" x14ac:dyDescent="0.3">
      <c r="A222" s="39"/>
      <c r="B222" s="41"/>
      <c r="C222" s="41"/>
      <c r="D222" s="36"/>
      <c r="E222" s="81"/>
      <c r="F222" s="74" t="s">
        <v>607</v>
      </c>
      <c r="G222" s="33">
        <v>4020000</v>
      </c>
      <c r="J222" s="100"/>
      <c r="K222" s="97"/>
    </row>
    <row r="223" spans="1:11" ht="17.25" customHeight="1" x14ac:dyDescent="0.3">
      <c r="A223" s="39"/>
      <c r="B223" s="22">
        <v>5</v>
      </c>
      <c r="C223" s="29"/>
      <c r="D223" s="40">
        <v>450</v>
      </c>
      <c r="E223" s="41"/>
      <c r="F223" s="23" t="s">
        <v>226</v>
      </c>
      <c r="G223" s="24">
        <f>SUM(G227,G224)</f>
        <v>235853.2</v>
      </c>
      <c r="J223" s="100">
        <f>'[1]2022-2023'!$W$177</f>
        <v>235853.2</v>
      </c>
      <c r="K223" s="97">
        <f>G223-J223</f>
        <v>0</v>
      </c>
    </row>
    <row r="224" spans="1:11" ht="17.25" customHeight="1" x14ac:dyDescent="0.3">
      <c r="A224" s="39"/>
      <c r="B224" s="41"/>
      <c r="C224" s="28">
        <v>1</v>
      </c>
      <c r="D224" s="29" t="s">
        <v>531</v>
      </c>
      <c r="E224" s="80"/>
      <c r="F224" s="30" t="s">
        <v>532</v>
      </c>
      <c r="G224" s="19">
        <f>SUM(G225)</f>
        <v>50000</v>
      </c>
      <c r="J224" s="100"/>
      <c r="K224" s="97"/>
    </row>
    <row r="225" spans="1:11" ht="33" customHeight="1" x14ac:dyDescent="0.3">
      <c r="A225" s="39"/>
      <c r="B225" s="41"/>
      <c r="C225" s="41"/>
      <c r="D225" s="32" t="s">
        <v>11</v>
      </c>
      <c r="E225" s="80" t="s">
        <v>553</v>
      </c>
      <c r="F225" s="37" t="s">
        <v>524</v>
      </c>
      <c r="G225" s="19">
        <f>SUM(G226)</f>
        <v>50000</v>
      </c>
      <c r="J225" s="100"/>
      <c r="K225" s="97"/>
    </row>
    <row r="226" spans="1:11" x14ac:dyDescent="0.3">
      <c r="A226" s="39"/>
      <c r="B226" s="41"/>
      <c r="C226" s="41"/>
      <c r="D226" s="36"/>
      <c r="E226" s="81"/>
      <c r="F226" s="74" t="s">
        <v>607</v>
      </c>
      <c r="G226" s="33">
        <v>50000</v>
      </c>
      <c r="J226" s="100"/>
      <c r="K226" s="97"/>
    </row>
    <row r="227" spans="1:11" ht="17.25" customHeight="1" x14ac:dyDescent="0.3">
      <c r="A227" s="39"/>
      <c r="B227" s="41"/>
      <c r="C227" s="28">
        <v>4</v>
      </c>
      <c r="D227" s="29" t="s">
        <v>95</v>
      </c>
      <c r="E227" s="80"/>
      <c r="F227" s="30" t="s">
        <v>227</v>
      </c>
      <c r="G227" s="19">
        <f>SUM(G228)</f>
        <v>185853.2</v>
      </c>
      <c r="J227" s="100"/>
      <c r="K227" s="97"/>
    </row>
    <row r="228" spans="1:11" ht="33" customHeight="1" x14ac:dyDescent="0.3">
      <c r="A228" s="39"/>
      <c r="B228" s="41"/>
      <c r="C228" s="41"/>
      <c r="D228" s="32" t="s">
        <v>11</v>
      </c>
      <c r="E228" s="80" t="s">
        <v>397</v>
      </c>
      <c r="F228" s="37" t="s">
        <v>347</v>
      </c>
      <c r="G228" s="19">
        <f>SUM(G229)</f>
        <v>185853.2</v>
      </c>
      <c r="J228" s="100"/>
      <c r="K228" s="97"/>
    </row>
    <row r="229" spans="1:11" x14ac:dyDescent="0.3">
      <c r="A229" s="39"/>
      <c r="B229" s="41"/>
      <c r="C229" s="41"/>
      <c r="D229" s="36"/>
      <c r="E229" s="81"/>
      <c r="F229" s="74" t="s">
        <v>607</v>
      </c>
      <c r="G229" s="33">
        <v>185853.2</v>
      </c>
      <c r="J229" s="100"/>
      <c r="K229" s="97"/>
    </row>
    <row r="230" spans="1:11" ht="17.25" customHeight="1" x14ac:dyDescent="0.3">
      <c r="A230" s="39"/>
      <c r="B230" s="22">
        <v>6</v>
      </c>
      <c r="C230" s="29"/>
      <c r="D230" s="40">
        <v>450</v>
      </c>
      <c r="E230" s="41"/>
      <c r="F230" s="23" t="s">
        <v>693</v>
      </c>
      <c r="G230" s="24">
        <f>SUM(G231)</f>
        <v>50000</v>
      </c>
      <c r="J230" s="100">
        <f>'[1]2022-2023'!$W$184</f>
        <v>50000</v>
      </c>
      <c r="K230" s="97">
        <f>G230-J230</f>
        <v>0</v>
      </c>
    </row>
    <row r="231" spans="1:11" ht="17.25" customHeight="1" x14ac:dyDescent="0.3">
      <c r="A231" s="39"/>
      <c r="B231" s="41"/>
      <c r="C231" s="28">
        <v>1</v>
      </c>
      <c r="D231" s="29" t="s">
        <v>531</v>
      </c>
      <c r="E231" s="80"/>
      <c r="F231" s="30" t="s">
        <v>693</v>
      </c>
      <c r="G231" s="19">
        <f>SUM(G232)</f>
        <v>50000</v>
      </c>
      <c r="J231" s="100"/>
      <c r="K231" s="97"/>
    </row>
    <row r="232" spans="1:11" ht="36.75" customHeight="1" x14ac:dyDescent="0.3">
      <c r="A232" s="39"/>
      <c r="B232" s="41"/>
      <c r="C232" s="41"/>
      <c r="D232" s="32" t="s">
        <v>11</v>
      </c>
      <c r="E232" s="92" t="s">
        <v>713</v>
      </c>
      <c r="F232" s="37" t="s">
        <v>694</v>
      </c>
      <c r="G232" s="19">
        <f>SUM(G233)</f>
        <v>50000</v>
      </c>
      <c r="J232" s="100"/>
      <c r="K232" s="97"/>
    </row>
    <row r="233" spans="1:11" x14ac:dyDescent="0.3">
      <c r="A233" s="39"/>
      <c r="B233" s="41"/>
      <c r="C233" s="41"/>
      <c r="D233" s="36"/>
      <c r="E233" s="81"/>
      <c r="F233" s="74" t="s">
        <v>607</v>
      </c>
      <c r="G233" s="33">
        <v>50000</v>
      </c>
      <c r="J233" s="100"/>
      <c r="K233" s="97"/>
    </row>
    <row r="234" spans="1:11" ht="17.25" customHeight="1" x14ac:dyDescent="0.3">
      <c r="A234" s="39"/>
      <c r="B234" s="22">
        <v>7</v>
      </c>
      <c r="C234" s="31"/>
      <c r="D234" s="29" t="s">
        <v>96</v>
      </c>
      <c r="E234" s="80"/>
      <c r="F234" s="23" t="s">
        <v>228</v>
      </c>
      <c r="G234" s="24">
        <f>SUM(G235,G238)</f>
        <v>347381.5</v>
      </c>
      <c r="J234" s="100">
        <f>'[1]2022-2023'!$W$187</f>
        <v>347381.5</v>
      </c>
      <c r="K234" s="97">
        <f>G234-J234</f>
        <v>0</v>
      </c>
    </row>
    <row r="235" spans="1:11" ht="17.25" customHeight="1" x14ac:dyDescent="0.3">
      <c r="A235" s="39"/>
      <c r="B235" s="22"/>
      <c r="C235" s="28">
        <v>2</v>
      </c>
      <c r="D235" s="29" t="s">
        <v>97</v>
      </c>
      <c r="E235" s="80"/>
      <c r="F235" s="30" t="s">
        <v>229</v>
      </c>
      <c r="G235" s="19">
        <f>SUM(G236)</f>
        <v>313881.5</v>
      </c>
      <c r="J235" s="100"/>
      <c r="K235" s="97"/>
    </row>
    <row r="236" spans="1:11" ht="17.25" customHeight="1" x14ac:dyDescent="0.3">
      <c r="A236" s="39"/>
      <c r="B236" s="22"/>
      <c r="C236" s="28"/>
      <c r="D236" s="32" t="s">
        <v>11</v>
      </c>
      <c r="E236" s="80" t="s">
        <v>398</v>
      </c>
      <c r="F236" s="37" t="s">
        <v>230</v>
      </c>
      <c r="G236" s="19">
        <f>SUM(G237)</f>
        <v>313881.5</v>
      </c>
      <c r="J236" s="100"/>
      <c r="K236" s="97"/>
    </row>
    <row r="237" spans="1:11" ht="32.25" customHeight="1" x14ac:dyDescent="0.3">
      <c r="A237" s="39"/>
      <c r="B237" s="22"/>
      <c r="C237" s="31"/>
      <c r="D237" s="29"/>
      <c r="E237" s="80"/>
      <c r="F237" s="74" t="s">
        <v>719</v>
      </c>
      <c r="G237" s="33">
        <v>313881.5</v>
      </c>
      <c r="J237" s="100"/>
      <c r="K237" s="97"/>
    </row>
    <row r="238" spans="1:11" ht="17.25" customHeight="1" x14ac:dyDescent="0.3">
      <c r="A238" s="42"/>
      <c r="B238" s="27"/>
      <c r="C238" s="28">
        <v>3</v>
      </c>
      <c r="D238" s="29" t="s">
        <v>98</v>
      </c>
      <c r="E238" s="80"/>
      <c r="F238" s="30" t="s">
        <v>231</v>
      </c>
      <c r="G238" s="19">
        <f>SUM(G239)</f>
        <v>33500</v>
      </c>
      <c r="J238" s="100"/>
      <c r="K238" s="97"/>
    </row>
    <row r="239" spans="1:11" ht="17.25" customHeight="1" x14ac:dyDescent="0.3">
      <c r="A239" s="42"/>
      <c r="B239" s="27"/>
      <c r="C239" s="31"/>
      <c r="D239" s="32" t="s">
        <v>11</v>
      </c>
      <c r="E239" s="80" t="s">
        <v>399</v>
      </c>
      <c r="F239" s="37" t="s">
        <v>544</v>
      </c>
      <c r="G239" s="19">
        <f>SUM(G240)</f>
        <v>33500</v>
      </c>
      <c r="J239" s="100"/>
      <c r="K239" s="97"/>
    </row>
    <row r="240" spans="1:11" x14ac:dyDescent="0.3">
      <c r="A240" s="42"/>
      <c r="B240" s="27"/>
      <c r="C240" s="31"/>
      <c r="D240" s="32"/>
      <c r="E240" s="80"/>
      <c r="F240" s="74" t="s">
        <v>609</v>
      </c>
      <c r="G240" s="33">
        <v>33500</v>
      </c>
      <c r="J240" s="100"/>
      <c r="K240" s="97"/>
    </row>
    <row r="241" spans="1:11" ht="17.25" customHeight="1" x14ac:dyDescent="0.3">
      <c r="A241" s="42"/>
      <c r="B241" s="22">
        <v>9</v>
      </c>
      <c r="C241" s="31"/>
      <c r="D241" s="32"/>
      <c r="E241" s="80"/>
      <c r="F241" s="23" t="s">
        <v>232</v>
      </c>
      <c r="G241" s="24">
        <f>SUM(G242)</f>
        <v>1335730.3</v>
      </c>
      <c r="J241" s="100">
        <f>'[1]2022-2023'!$W$194</f>
        <v>1335730.3</v>
      </c>
      <c r="K241" s="97">
        <f>G241-J241</f>
        <v>0</v>
      </c>
    </row>
    <row r="242" spans="1:11" ht="17.25" customHeight="1" x14ac:dyDescent="0.3">
      <c r="A242" s="42"/>
      <c r="B242" s="15"/>
      <c r="C242" s="28">
        <v>1</v>
      </c>
      <c r="D242" s="32"/>
      <c r="E242" s="80"/>
      <c r="F242" s="30" t="s">
        <v>232</v>
      </c>
      <c r="G242" s="33">
        <f>SUM(G243,G245,G247,G249)</f>
        <v>1335730.3</v>
      </c>
      <c r="J242" s="100"/>
      <c r="K242" s="97"/>
    </row>
    <row r="243" spans="1:11" ht="17.25" customHeight="1" x14ac:dyDescent="0.3">
      <c r="A243" s="42"/>
      <c r="B243" s="15"/>
      <c r="C243" s="28"/>
      <c r="D243" s="32" t="s">
        <v>11</v>
      </c>
      <c r="E243" s="80" t="s">
        <v>400</v>
      </c>
      <c r="F243" s="37" t="s">
        <v>233</v>
      </c>
      <c r="G243" s="19">
        <f>SUM(G244)</f>
        <v>-70000</v>
      </c>
      <c r="J243" s="100"/>
      <c r="K243" s="97"/>
    </row>
    <row r="244" spans="1:11" x14ac:dyDescent="0.3">
      <c r="A244" s="42"/>
      <c r="B244" s="15"/>
      <c r="C244" s="28"/>
      <c r="D244" s="32"/>
      <c r="E244" s="80"/>
      <c r="F244" s="74" t="s">
        <v>606</v>
      </c>
      <c r="G244" s="33">
        <v>-70000</v>
      </c>
      <c r="J244" s="100"/>
      <c r="K244" s="97"/>
    </row>
    <row r="245" spans="1:11" ht="21.75" customHeight="1" x14ac:dyDescent="0.3">
      <c r="A245" s="42"/>
      <c r="B245" s="15"/>
      <c r="C245" s="31"/>
      <c r="D245" s="32" t="s">
        <v>15</v>
      </c>
      <c r="E245" s="80" t="s">
        <v>401</v>
      </c>
      <c r="F245" s="37" t="s">
        <v>545</v>
      </c>
      <c r="G245" s="19">
        <f>SUM(G246)</f>
        <v>50000</v>
      </c>
      <c r="J245" s="100"/>
      <c r="K245" s="97"/>
    </row>
    <row r="246" spans="1:11" ht="19.5" customHeight="1" x14ac:dyDescent="0.3">
      <c r="A246" s="42"/>
      <c r="B246" s="15"/>
      <c r="C246" s="31"/>
      <c r="D246" s="32"/>
      <c r="E246" s="80"/>
      <c r="F246" s="74" t="s">
        <v>538</v>
      </c>
      <c r="G246" s="33">
        <v>50000</v>
      </c>
      <c r="J246" s="100"/>
      <c r="K246" s="97"/>
    </row>
    <row r="247" spans="1:11" ht="33" customHeight="1" x14ac:dyDescent="0.3">
      <c r="A247" s="42"/>
      <c r="B247" s="15"/>
      <c r="C247" s="31"/>
      <c r="D247" s="32" t="s">
        <v>16</v>
      </c>
      <c r="E247" s="80" t="s">
        <v>402</v>
      </c>
      <c r="F247" s="37" t="s">
        <v>160</v>
      </c>
      <c r="G247" s="19">
        <f>SUM(G248)</f>
        <v>48730.3</v>
      </c>
      <c r="J247" s="100"/>
      <c r="K247" s="97"/>
    </row>
    <row r="248" spans="1:11" x14ac:dyDescent="0.3">
      <c r="A248" s="42"/>
      <c r="B248" s="15"/>
      <c r="C248" s="31"/>
      <c r="D248" s="32"/>
      <c r="E248" s="80"/>
      <c r="F248" s="74" t="s">
        <v>538</v>
      </c>
      <c r="G248" s="33">
        <v>48730.3</v>
      </c>
      <c r="J248" s="100"/>
      <c r="K248" s="97"/>
    </row>
    <row r="249" spans="1:11" ht="33" customHeight="1" x14ac:dyDescent="0.3">
      <c r="A249" s="42"/>
      <c r="B249" s="15"/>
      <c r="C249" s="31"/>
      <c r="D249" s="32" t="s">
        <v>17</v>
      </c>
      <c r="E249" s="80" t="s">
        <v>554</v>
      </c>
      <c r="F249" s="37" t="s">
        <v>552</v>
      </c>
      <c r="G249" s="19">
        <f>SUM(G250)</f>
        <v>1307000</v>
      </c>
      <c r="J249" s="100"/>
      <c r="K249" s="97"/>
    </row>
    <row r="250" spans="1:11" x14ac:dyDescent="0.3">
      <c r="A250" s="42"/>
      <c r="B250" s="15"/>
      <c r="C250" s="31"/>
      <c r="D250" s="32"/>
      <c r="E250" s="80"/>
      <c r="F250" s="74" t="s">
        <v>509</v>
      </c>
      <c r="G250" s="33">
        <f>1507000-200000</f>
        <v>1307000</v>
      </c>
      <c r="J250" s="100"/>
      <c r="K250" s="97"/>
    </row>
    <row r="251" spans="1:11" ht="21" customHeight="1" x14ac:dyDescent="0.3">
      <c r="A251" s="38" t="s">
        <v>51</v>
      </c>
      <c r="B251" s="27"/>
      <c r="C251" s="31"/>
      <c r="D251" s="17" t="s">
        <v>99</v>
      </c>
      <c r="E251" s="80"/>
      <c r="F251" s="18" t="s">
        <v>234</v>
      </c>
      <c r="G251" s="19">
        <f>SUM(G252,G256)</f>
        <v>205259</v>
      </c>
      <c r="J251" s="100">
        <f>'[1]2022-2023'!$W$200</f>
        <v>205259</v>
      </c>
      <c r="K251" s="97">
        <f>G251-J251</f>
        <v>0</v>
      </c>
    </row>
    <row r="252" spans="1:11" ht="30" customHeight="1" x14ac:dyDescent="0.3">
      <c r="A252" s="21"/>
      <c r="B252" s="22">
        <v>4</v>
      </c>
      <c r="C252" s="31"/>
      <c r="D252" s="17"/>
      <c r="E252" s="80"/>
      <c r="F252" s="23" t="s">
        <v>573</v>
      </c>
      <c r="G252" s="24">
        <f>SUM(G253)</f>
        <v>33877</v>
      </c>
      <c r="J252" s="100"/>
      <c r="K252" s="97"/>
    </row>
    <row r="253" spans="1:11" ht="20.25" customHeight="1" x14ac:dyDescent="0.3">
      <c r="A253" s="42"/>
      <c r="B253" s="27"/>
      <c r="C253" s="28">
        <v>1</v>
      </c>
      <c r="D253" s="29"/>
      <c r="E253" s="80"/>
      <c r="F253" s="30" t="s">
        <v>573</v>
      </c>
      <c r="G253" s="19">
        <f>SUM(G254)</f>
        <v>33877</v>
      </c>
      <c r="J253" s="100"/>
      <c r="K253" s="97"/>
    </row>
    <row r="254" spans="1:11" ht="33" customHeight="1" x14ac:dyDescent="0.3">
      <c r="A254" s="42"/>
      <c r="B254" s="27"/>
      <c r="C254" s="31"/>
      <c r="D254" s="32" t="s">
        <v>11</v>
      </c>
      <c r="E254" s="80" t="s">
        <v>601</v>
      </c>
      <c r="F254" s="30" t="s">
        <v>593</v>
      </c>
      <c r="G254" s="19">
        <f>SUM(G255)</f>
        <v>33877</v>
      </c>
      <c r="J254" s="100"/>
      <c r="K254" s="97"/>
    </row>
    <row r="255" spans="1:11" x14ac:dyDescent="0.3">
      <c r="A255" s="42"/>
      <c r="B255" s="27"/>
      <c r="C255" s="31"/>
      <c r="D255" s="32"/>
      <c r="E255" s="80"/>
      <c r="F255" s="74" t="s">
        <v>622</v>
      </c>
      <c r="G255" s="33">
        <v>33877</v>
      </c>
      <c r="J255" s="100"/>
      <c r="K255" s="97"/>
    </row>
    <row r="256" spans="1:11" ht="30" customHeight="1" x14ac:dyDescent="0.3">
      <c r="A256" s="21"/>
      <c r="B256" s="22">
        <v>6</v>
      </c>
      <c r="C256" s="31"/>
      <c r="D256" s="17" t="s">
        <v>626</v>
      </c>
      <c r="E256" s="80"/>
      <c r="F256" s="23" t="s">
        <v>627</v>
      </c>
      <c r="G256" s="24">
        <f>SUM(G257)</f>
        <v>171382</v>
      </c>
      <c r="J256" s="100"/>
      <c r="K256" s="97"/>
    </row>
    <row r="257" spans="1:11" ht="20.25" customHeight="1" x14ac:dyDescent="0.3">
      <c r="A257" s="42"/>
      <c r="B257" s="27"/>
      <c r="C257" s="28">
        <v>1</v>
      </c>
      <c r="D257" s="29" t="s">
        <v>628</v>
      </c>
      <c r="E257" s="80"/>
      <c r="F257" s="30" t="s">
        <v>627</v>
      </c>
      <c r="G257" s="19">
        <f>SUM(G258,G260,G262)</f>
        <v>171382</v>
      </c>
      <c r="J257" s="100"/>
      <c r="K257" s="97"/>
    </row>
    <row r="258" spans="1:11" ht="33" customHeight="1" x14ac:dyDescent="0.3">
      <c r="A258" s="42"/>
      <c r="B258" s="27"/>
      <c r="C258" s="31"/>
      <c r="D258" s="32" t="s">
        <v>11</v>
      </c>
      <c r="E258" s="80" t="s">
        <v>357</v>
      </c>
      <c r="F258" s="30" t="s">
        <v>176</v>
      </c>
      <c r="G258" s="19">
        <f>SUM(G259)</f>
        <v>163716.70000000001</v>
      </c>
      <c r="J258" s="100"/>
      <c r="K258" s="97"/>
    </row>
    <row r="259" spans="1:11" x14ac:dyDescent="0.3">
      <c r="A259" s="42"/>
      <c r="B259" s="27"/>
      <c r="C259" s="31"/>
      <c r="D259" s="32"/>
      <c r="E259" s="80"/>
      <c r="F259" s="74" t="s">
        <v>622</v>
      </c>
      <c r="G259" s="33">
        <v>163716.70000000001</v>
      </c>
      <c r="J259" s="100"/>
      <c r="K259" s="97"/>
    </row>
    <row r="260" spans="1:11" ht="20.25" x14ac:dyDescent="0.3">
      <c r="A260" s="42"/>
      <c r="B260" s="27"/>
      <c r="C260" s="31"/>
      <c r="D260" s="32" t="s">
        <v>15</v>
      </c>
      <c r="E260" s="80" t="s">
        <v>649</v>
      </c>
      <c r="F260" s="30" t="s">
        <v>650</v>
      </c>
      <c r="G260" s="19">
        <f>SUM(G261)</f>
        <v>5495.3</v>
      </c>
      <c r="J260" s="100"/>
      <c r="K260" s="103"/>
    </row>
    <row r="261" spans="1:11" x14ac:dyDescent="0.3">
      <c r="A261" s="42"/>
      <c r="B261" s="27"/>
      <c r="C261" s="31"/>
      <c r="D261" s="32"/>
      <c r="E261" s="32"/>
      <c r="F261" s="74" t="s">
        <v>622</v>
      </c>
      <c r="G261" s="33">
        <v>5495.3</v>
      </c>
      <c r="J261" s="100"/>
      <c r="K261" s="97"/>
    </row>
    <row r="262" spans="1:11" x14ac:dyDescent="0.3">
      <c r="A262" s="42"/>
      <c r="B262" s="27"/>
      <c r="C262" s="31"/>
      <c r="D262" s="32" t="s">
        <v>16</v>
      </c>
      <c r="E262" s="80" t="s">
        <v>708</v>
      </c>
      <c r="F262" s="30" t="s">
        <v>712</v>
      </c>
      <c r="G262" s="33">
        <f>SUM(G263)</f>
        <v>2170</v>
      </c>
      <c r="J262" s="100"/>
      <c r="K262" s="97"/>
    </row>
    <row r="263" spans="1:11" x14ac:dyDescent="0.3">
      <c r="A263" s="42"/>
      <c r="B263" s="27"/>
      <c r="C263" s="31"/>
      <c r="D263" s="32"/>
      <c r="E263" s="80"/>
      <c r="F263" s="74" t="s">
        <v>622</v>
      </c>
      <c r="G263" s="33">
        <v>2170</v>
      </c>
      <c r="J263" s="100"/>
      <c r="K263" s="97"/>
    </row>
    <row r="264" spans="1:11" ht="38.25" customHeight="1" x14ac:dyDescent="0.3">
      <c r="A264" s="38" t="s">
        <v>52</v>
      </c>
      <c r="B264" s="27"/>
      <c r="C264" s="31"/>
      <c r="D264" s="17" t="s">
        <v>100</v>
      </c>
      <c r="E264" s="80"/>
      <c r="F264" s="18" t="s">
        <v>235</v>
      </c>
      <c r="G264" s="19">
        <f>SUM(G265,G273)</f>
        <v>6726645.7999999998</v>
      </c>
      <c r="J264" s="100">
        <f>'[1]2022-2023'!$W$211</f>
        <v>6726645.7999999998</v>
      </c>
      <c r="K264" s="97">
        <f>G264-J264</f>
        <v>0</v>
      </c>
    </row>
    <row r="265" spans="1:11" ht="17.25" customHeight="1" x14ac:dyDescent="0.3">
      <c r="A265" s="21"/>
      <c r="B265" s="22">
        <v>3</v>
      </c>
      <c r="C265" s="31"/>
      <c r="D265" s="17" t="s">
        <v>101</v>
      </c>
      <c r="E265" s="80"/>
      <c r="F265" s="23" t="s">
        <v>236</v>
      </c>
      <c r="G265" s="24">
        <f>SUM(G266)</f>
        <v>6008778.0999999996</v>
      </c>
      <c r="J265" s="100"/>
      <c r="K265" s="97"/>
    </row>
    <row r="266" spans="1:11" ht="17.25" customHeight="1" x14ac:dyDescent="0.3">
      <c r="A266" s="42"/>
      <c r="B266" s="27"/>
      <c r="C266" s="28">
        <v>1</v>
      </c>
      <c r="D266" s="29" t="s">
        <v>102</v>
      </c>
      <c r="E266" s="80"/>
      <c r="F266" s="30" t="s">
        <v>237</v>
      </c>
      <c r="G266" s="19">
        <f>SUM(G267,G269,G271)</f>
        <v>6008778.0999999996</v>
      </c>
      <c r="J266" s="100"/>
      <c r="K266" s="97"/>
    </row>
    <row r="267" spans="1:11" ht="33" x14ac:dyDescent="0.3">
      <c r="A267" s="42"/>
      <c r="B267" s="27"/>
      <c r="C267" s="31"/>
      <c r="D267" s="32" t="s">
        <v>11</v>
      </c>
      <c r="E267" s="80" t="s">
        <v>357</v>
      </c>
      <c r="F267" s="30" t="s">
        <v>176</v>
      </c>
      <c r="G267" s="19">
        <f>SUM(G268:G268)</f>
        <v>208778.1</v>
      </c>
      <c r="J267" s="100"/>
      <c r="K267" s="97"/>
    </row>
    <row r="268" spans="1:11" ht="18" customHeight="1" x14ac:dyDescent="0.3">
      <c r="A268" s="42"/>
      <c r="B268" s="27"/>
      <c r="C268" s="31"/>
      <c r="D268" s="32"/>
      <c r="E268" s="80"/>
      <c r="F268" s="74" t="s">
        <v>640</v>
      </c>
      <c r="G268" s="33">
        <v>208778.1</v>
      </c>
      <c r="J268" s="100"/>
      <c r="K268" s="97"/>
    </row>
    <row r="269" spans="1:11" x14ac:dyDescent="0.3">
      <c r="A269" s="42"/>
      <c r="B269" s="27"/>
      <c r="C269" s="31"/>
      <c r="D269" s="32" t="s">
        <v>15</v>
      </c>
      <c r="E269" s="80" t="s">
        <v>403</v>
      </c>
      <c r="F269" s="30" t="s">
        <v>273</v>
      </c>
      <c r="G269" s="19">
        <f>SUM(G270:G270)</f>
        <v>800000</v>
      </c>
      <c r="J269" s="100"/>
      <c r="K269" s="97"/>
    </row>
    <row r="270" spans="1:11" ht="18" customHeight="1" x14ac:dyDescent="0.3">
      <c r="A270" s="42"/>
      <c r="B270" s="27"/>
      <c r="C270" s="31"/>
      <c r="D270" s="32"/>
      <c r="E270" s="80"/>
      <c r="F270" s="74" t="s">
        <v>517</v>
      </c>
      <c r="G270" s="33">
        <v>800000</v>
      </c>
      <c r="J270" s="100"/>
      <c r="K270" s="97"/>
    </row>
    <row r="271" spans="1:11" ht="33" customHeight="1" x14ac:dyDescent="0.3">
      <c r="A271" s="42"/>
      <c r="B271" s="27"/>
      <c r="C271" s="31"/>
      <c r="D271" s="32" t="s">
        <v>16</v>
      </c>
      <c r="E271" s="80" t="s">
        <v>638</v>
      </c>
      <c r="F271" s="37" t="s">
        <v>661</v>
      </c>
      <c r="G271" s="19">
        <f>SUM(G272:G272)</f>
        <v>5000000</v>
      </c>
      <c r="J271" s="100"/>
      <c r="K271" s="97"/>
    </row>
    <row r="272" spans="1:11" x14ac:dyDescent="0.3">
      <c r="A272" s="42"/>
      <c r="B272" s="27"/>
      <c r="C272" s="31"/>
      <c r="D272" s="32"/>
      <c r="E272" s="80"/>
      <c r="F272" s="74" t="s">
        <v>640</v>
      </c>
      <c r="G272" s="33">
        <v>5000000</v>
      </c>
      <c r="J272" s="100"/>
      <c r="K272" s="97"/>
    </row>
    <row r="273" spans="1:11" ht="33" customHeight="1" x14ac:dyDescent="0.3">
      <c r="A273" s="21"/>
      <c r="B273" s="22">
        <v>6</v>
      </c>
      <c r="C273" s="31"/>
      <c r="D273" s="17" t="s">
        <v>103</v>
      </c>
      <c r="E273" s="80"/>
      <c r="F273" s="23" t="s">
        <v>238</v>
      </c>
      <c r="G273" s="24">
        <f>SUM(G274)</f>
        <v>717867.7</v>
      </c>
      <c r="J273" s="100"/>
      <c r="K273" s="97"/>
    </row>
    <row r="274" spans="1:11" ht="33" customHeight="1" x14ac:dyDescent="0.3">
      <c r="A274" s="42"/>
      <c r="B274" s="27"/>
      <c r="C274" s="28">
        <v>1</v>
      </c>
      <c r="D274" s="29" t="s">
        <v>104</v>
      </c>
      <c r="E274" s="80"/>
      <c r="F274" s="30" t="s">
        <v>238</v>
      </c>
      <c r="G274" s="19">
        <f>SUM(G275,G278)</f>
        <v>717867.7</v>
      </c>
      <c r="J274" s="100"/>
      <c r="K274" s="97"/>
    </row>
    <row r="275" spans="1:11" ht="33" customHeight="1" x14ac:dyDescent="0.3">
      <c r="A275" s="42"/>
      <c r="B275" s="27"/>
      <c r="C275" s="31"/>
      <c r="D275" s="36" t="s">
        <v>11</v>
      </c>
      <c r="E275" s="80" t="s">
        <v>357</v>
      </c>
      <c r="F275" s="30" t="s">
        <v>320</v>
      </c>
      <c r="G275" s="19">
        <f>SUM(G276,G277)</f>
        <v>695022.7</v>
      </c>
      <c r="J275" s="100"/>
      <c r="K275" s="97"/>
    </row>
    <row r="276" spans="1:11" x14ac:dyDescent="0.3">
      <c r="A276" s="42"/>
      <c r="B276" s="27"/>
      <c r="C276" s="31"/>
      <c r="D276" s="36"/>
      <c r="E276" s="81"/>
      <c r="F276" s="74" t="s">
        <v>518</v>
      </c>
      <c r="G276" s="33">
        <v>446846.5</v>
      </c>
      <c r="J276" s="100"/>
      <c r="K276" s="97"/>
    </row>
    <row r="277" spans="1:11" x14ac:dyDescent="0.3">
      <c r="A277" s="42"/>
      <c r="B277" s="27"/>
      <c r="C277" s="31"/>
      <c r="D277" s="36"/>
      <c r="E277" s="81"/>
      <c r="F277" s="74" t="s">
        <v>648</v>
      </c>
      <c r="G277" s="33">
        <v>248176.2</v>
      </c>
      <c r="J277" s="100"/>
      <c r="K277" s="97"/>
    </row>
    <row r="278" spans="1:11" ht="39.75" customHeight="1" x14ac:dyDescent="0.3">
      <c r="A278" s="42"/>
      <c r="B278" s="27"/>
      <c r="C278" s="31"/>
      <c r="D278" s="36" t="s">
        <v>15</v>
      </c>
      <c r="E278" s="102" t="s">
        <v>715</v>
      </c>
      <c r="F278" s="30" t="s">
        <v>699</v>
      </c>
      <c r="G278" s="33">
        <f>SUM(G279)</f>
        <v>22845</v>
      </c>
      <c r="J278" s="100"/>
      <c r="K278" s="97"/>
    </row>
    <row r="279" spans="1:11" ht="17.25" customHeight="1" x14ac:dyDescent="0.3">
      <c r="A279" s="42"/>
      <c r="B279" s="27"/>
      <c r="C279" s="31"/>
      <c r="D279" s="36"/>
      <c r="E279" s="104"/>
      <c r="F279" s="101" t="s">
        <v>177</v>
      </c>
      <c r="G279" s="33">
        <v>22845</v>
      </c>
      <c r="J279" s="100"/>
      <c r="K279" s="97"/>
    </row>
    <row r="280" spans="1:11" ht="25.5" customHeight="1" x14ac:dyDescent="0.3">
      <c r="A280" s="38" t="s">
        <v>64</v>
      </c>
      <c r="B280" s="27"/>
      <c r="C280" s="31"/>
      <c r="D280" s="17" t="s">
        <v>105</v>
      </c>
      <c r="E280" s="80"/>
      <c r="F280" s="18" t="s">
        <v>239</v>
      </c>
      <c r="G280" s="19">
        <f>SUM(G281,G288,G313,G335,G345)</f>
        <v>13401162.100000001</v>
      </c>
      <c r="J280" s="100">
        <f>'[1]2022-2023'!$W$222</f>
        <v>13401162.100000001</v>
      </c>
      <c r="K280" s="97">
        <f>G280-J280</f>
        <v>0</v>
      </c>
    </row>
    <row r="281" spans="1:11" ht="17.25" customHeight="1" x14ac:dyDescent="0.3">
      <c r="A281" s="21"/>
      <c r="B281" s="22">
        <v>1</v>
      </c>
      <c r="C281" s="31"/>
      <c r="D281" s="17" t="s">
        <v>106</v>
      </c>
      <c r="E281" s="80"/>
      <c r="F281" s="23" t="s">
        <v>240</v>
      </c>
      <c r="G281" s="24">
        <f>SUM(G282,G285)</f>
        <v>1000000</v>
      </c>
      <c r="J281" s="100"/>
      <c r="K281" s="97"/>
    </row>
    <row r="282" spans="1:11" ht="17.25" customHeight="1" x14ac:dyDescent="0.3">
      <c r="A282" s="42"/>
      <c r="B282" s="27"/>
      <c r="C282" s="28">
        <v>1</v>
      </c>
      <c r="D282" s="29" t="s">
        <v>107</v>
      </c>
      <c r="E282" s="80"/>
      <c r="F282" s="30" t="s">
        <v>241</v>
      </c>
      <c r="G282" s="19">
        <f>SUM(G283)</f>
        <v>500000</v>
      </c>
      <c r="J282" s="100"/>
      <c r="K282" s="97"/>
    </row>
    <row r="283" spans="1:11" ht="17.25" customHeight="1" x14ac:dyDescent="0.3">
      <c r="A283" s="42"/>
      <c r="B283" s="27"/>
      <c r="C283" s="31"/>
      <c r="D283" s="32" t="s">
        <v>11</v>
      </c>
      <c r="E283" s="80" t="s">
        <v>404</v>
      </c>
      <c r="F283" s="37" t="s">
        <v>242</v>
      </c>
      <c r="G283" s="19">
        <f>SUM(G284)</f>
        <v>500000</v>
      </c>
      <c r="J283" s="100"/>
      <c r="K283" s="97"/>
    </row>
    <row r="284" spans="1:11" x14ac:dyDescent="0.3">
      <c r="A284" s="42"/>
      <c r="B284" s="27"/>
      <c r="C284" s="31"/>
      <c r="D284" s="32"/>
      <c r="E284" s="80"/>
      <c r="F284" s="74" t="s">
        <v>519</v>
      </c>
      <c r="G284" s="33">
        <v>500000</v>
      </c>
      <c r="J284" s="100"/>
      <c r="K284" s="97"/>
    </row>
    <row r="285" spans="1:11" ht="17.25" customHeight="1" x14ac:dyDescent="0.3">
      <c r="A285" s="42"/>
      <c r="B285" s="27"/>
      <c r="C285" s="28">
        <v>3</v>
      </c>
      <c r="D285" s="29" t="s">
        <v>108</v>
      </c>
      <c r="E285" s="80"/>
      <c r="F285" s="30" t="s">
        <v>243</v>
      </c>
      <c r="G285" s="19">
        <f>SUM(G286)</f>
        <v>500000</v>
      </c>
      <c r="J285" s="100"/>
      <c r="K285" s="97"/>
    </row>
    <row r="286" spans="1:11" ht="33" customHeight="1" x14ac:dyDescent="0.3">
      <c r="A286" s="42"/>
      <c r="B286" s="27"/>
      <c r="C286" s="31"/>
      <c r="D286" s="32" t="s">
        <v>11</v>
      </c>
      <c r="E286" s="80" t="s">
        <v>405</v>
      </c>
      <c r="F286" s="37" t="s">
        <v>667</v>
      </c>
      <c r="G286" s="19">
        <f>SUM(G287)</f>
        <v>500000</v>
      </c>
      <c r="J286" s="100"/>
      <c r="K286" s="97"/>
    </row>
    <row r="287" spans="1:11" x14ac:dyDescent="0.3">
      <c r="A287" s="42"/>
      <c r="B287" s="27"/>
      <c r="C287" s="31"/>
      <c r="D287" s="32"/>
      <c r="E287" s="80"/>
      <c r="F287" s="74" t="s">
        <v>519</v>
      </c>
      <c r="G287" s="33">
        <v>500000</v>
      </c>
      <c r="J287" s="100"/>
      <c r="K287" s="97"/>
    </row>
    <row r="288" spans="1:11" ht="17.25" customHeight="1" x14ac:dyDescent="0.3">
      <c r="A288" s="21"/>
      <c r="B288" s="22">
        <v>2</v>
      </c>
      <c r="C288" s="31"/>
      <c r="D288" s="17" t="s">
        <v>109</v>
      </c>
      <c r="E288" s="80"/>
      <c r="F288" s="23" t="s">
        <v>244</v>
      </c>
      <c r="G288" s="24">
        <f>SUM(G289,G292,G297,G302)</f>
        <v>4781645.7</v>
      </c>
      <c r="J288" s="100"/>
      <c r="K288" s="97"/>
    </row>
    <row r="289" spans="1:11" ht="17.25" customHeight="1" x14ac:dyDescent="0.3">
      <c r="A289" s="42"/>
      <c r="B289" s="27"/>
      <c r="C289" s="28">
        <v>1</v>
      </c>
      <c r="D289" s="29" t="s">
        <v>110</v>
      </c>
      <c r="E289" s="80"/>
      <c r="F289" s="30" t="s">
        <v>245</v>
      </c>
      <c r="G289" s="19">
        <f>SUM(G290)</f>
        <v>2269207.7000000002</v>
      </c>
      <c r="J289" s="100"/>
      <c r="K289" s="97"/>
    </row>
    <row r="290" spans="1:11" s="73" customFormat="1" ht="19.5" customHeight="1" x14ac:dyDescent="0.2">
      <c r="A290" s="43"/>
      <c r="B290" s="43"/>
      <c r="C290" s="43"/>
      <c r="D290" s="32" t="s">
        <v>11</v>
      </c>
      <c r="E290" s="80" t="s">
        <v>406</v>
      </c>
      <c r="F290" s="37" t="s">
        <v>246</v>
      </c>
      <c r="G290" s="19">
        <f>SUM(G291)</f>
        <v>2269207.7000000002</v>
      </c>
      <c r="J290" s="100"/>
      <c r="K290" s="97"/>
    </row>
    <row r="291" spans="1:11" s="73" customFormat="1" x14ac:dyDescent="0.2">
      <c r="A291" s="43"/>
      <c r="B291" s="43"/>
      <c r="C291" s="43"/>
      <c r="D291" s="32"/>
      <c r="E291" s="80"/>
      <c r="F291" s="74" t="s">
        <v>519</v>
      </c>
      <c r="G291" s="33">
        <v>2269207.7000000002</v>
      </c>
      <c r="J291" s="100"/>
      <c r="K291" s="97"/>
    </row>
    <row r="292" spans="1:11" s="73" customFormat="1" ht="18.75" customHeight="1" x14ac:dyDescent="0.2">
      <c r="A292" s="43"/>
      <c r="B292" s="43"/>
      <c r="C292" s="28">
        <v>2</v>
      </c>
      <c r="D292" s="32"/>
      <c r="E292" s="80"/>
      <c r="F292" s="37" t="s">
        <v>247</v>
      </c>
      <c r="G292" s="19">
        <f>SUM(G293,G295)</f>
        <v>722597</v>
      </c>
      <c r="J292" s="100"/>
      <c r="K292" s="97"/>
    </row>
    <row r="293" spans="1:11" s="73" customFormat="1" ht="18" customHeight="1" x14ac:dyDescent="0.2">
      <c r="A293" s="43"/>
      <c r="B293" s="43"/>
      <c r="C293" s="43"/>
      <c r="D293" s="32" t="s">
        <v>11</v>
      </c>
      <c r="E293" s="80" t="s">
        <v>407</v>
      </c>
      <c r="F293" s="37" t="s">
        <v>57</v>
      </c>
      <c r="G293" s="19">
        <f>SUM(G294)</f>
        <v>508313.3</v>
      </c>
      <c r="J293" s="100"/>
      <c r="K293" s="97"/>
    </row>
    <row r="294" spans="1:11" ht="18.75" customHeight="1" x14ac:dyDescent="0.3">
      <c r="A294" s="42"/>
      <c r="B294" s="27"/>
      <c r="C294" s="31"/>
      <c r="D294" s="32"/>
      <c r="E294" s="80"/>
      <c r="F294" s="74" t="s">
        <v>519</v>
      </c>
      <c r="G294" s="33">
        <v>508313.3</v>
      </c>
      <c r="J294" s="100"/>
      <c r="K294" s="97"/>
    </row>
    <row r="295" spans="1:11" ht="18" customHeight="1" x14ac:dyDescent="0.3">
      <c r="A295" s="42"/>
      <c r="B295" s="27"/>
      <c r="C295" s="31"/>
      <c r="D295" s="32" t="s">
        <v>15</v>
      </c>
      <c r="E295" s="80" t="s">
        <v>408</v>
      </c>
      <c r="F295" s="37" t="s">
        <v>248</v>
      </c>
      <c r="G295" s="19">
        <f>SUM(G296)</f>
        <v>214283.7</v>
      </c>
      <c r="J295" s="100"/>
      <c r="K295" s="97"/>
    </row>
    <row r="296" spans="1:11" ht="18.75" customHeight="1" x14ac:dyDescent="0.3">
      <c r="A296" s="42"/>
      <c r="B296" s="27"/>
      <c r="C296" s="31"/>
      <c r="D296" s="32"/>
      <c r="E296" s="80"/>
      <c r="F296" s="74" t="s">
        <v>519</v>
      </c>
      <c r="G296" s="33">
        <v>214283.7</v>
      </c>
      <c r="J296" s="100"/>
      <c r="K296" s="97"/>
    </row>
    <row r="297" spans="1:11" ht="17.25" customHeight="1" x14ac:dyDescent="0.3">
      <c r="A297" s="42"/>
      <c r="B297" s="27"/>
      <c r="C297" s="28">
        <v>3</v>
      </c>
      <c r="D297" s="29" t="s">
        <v>111</v>
      </c>
      <c r="E297" s="80"/>
      <c r="F297" s="30" t="s">
        <v>249</v>
      </c>
      <c r="G297" s="19">
        <f>SUM(G298,G300)</f>
        <v>678895.5</v>
      </c>
      <c r="J297" s="100"/>
      <c r="K297" s="97"/>
    </row>
    <row r="298" spans="1:11" ht="17.25" customHeight="1" x14ac:dyDescent="0.3">
      <c r="A298" s="42"/>
      <c r="B298" s="27"/>
      <c r="C298" s="31"/>
      <c r="D298" s="32" t="s">
        <v>11</v>
      </c>
      <c r="E298" s="80" t="s">
        <v>409</v>
      </c>
      <c r="F298" s="37" t="s">
        <v>250</v>
      </c>
      <c r="G298" s="19">
        <f>SUM(G299)</f>
        <v>672745</v>
      </c>
      <c r="J298" s="100"/>
      <c r="K298" s="97"/>
    </row>
    <row r="299" spans="1:11" x14ac:dyDescent="0.3">
      <c r="A299" s="42"/>
      <c r="B299" s="27"/>
      <c r="C299" s="31"/>
      <c r="D299" s="32"/>
      <c r="E299" s="80"/>
      <c r="F299" s="74" t="s">
        <v>519</v>
      </c>
      <c r="G299" s="33">
        <v>672745</v>
      </c>
      <c r="J299" s="100"/>
      <c r="K299" s="97"/>
    </row>
    <row r="300" spans="1:11" ht="33" customHeight="1" x14ac:dyDescent="0.3">
      <c r="A300" s="42"/>
      <c r="B300" s="27"/>
      <c r="C300" s="31"/>
      <c r="D300" s="32" t="s">
        <v>15</v>
      </c>
      <c r="E300" s="80" t="s">
        <v>410</v>
      </c>
      <c r="F300" s="37" t="s">
        <v>586</v>
      </c>
      <c r="G300" s="19">
        <f>SUM(G301)</f>
        <v>6150.5</v>
      </c>
      <c r="J300" s="100"/>
      <c r="K300" s="97"/>
    </row>
    <row r="301" spans="1:11" x14ac:dyDescent="0.3">
      <c r="A301" s="42"/>
      <c r="B301" s="27"/>
      <c r="C301" s="31"/>
      <c r="D301" s="32"/>
      <c r="E301" s="80"/>
      <c r="F301" s="74" t="s">
        <v>519</v>
      </c>
      <c r="G301" s="33">
        <v>6150.5</v>
      </c>
      <c r="J301" s="100"/>
      <c r="K301" s="97"/>
    </row>
    <row r="302" spans="1:11" ht="17.25" customHeight="1" x14ac:dyDescent="0.3">
      <c r="A302" s="42"/>
      <c r="B302" s="27"/>
      <c r="C302" s="28">
        <v>4</v>
      </c>
      <c r="D302" s="29" t="s">
        <v>112</v>
      </c>
      <c r="E302" s="80"/>
      <c r="F302" s="30" t="s">
        <v>251</v>
      </c>
      <c r="G302" s="19">
        <f>SUM(G303,G305,G307,G309,G311)</f>
        <v>1110945.5</v>
      </c>
      <c r="J302" s="100"/>
      <c r="K302" s="97"/>
    </row>
    <row r="303" spans="1:11" ht="17.25" customHeight="1" x14ac:dyDescent="0.3">
      <c r="A303" s="42"/>
      <c r="B303" s="27"/>
      <c r="C303" s="31"/>
      <c r="D303" s="32" t="s">
        <v>11</v>
      </c>
      <c r="E303" s="80" t="s">
        <v>411</v>
      </c>
      <c r="F303" s="37" t="s">
        <v>252</v>
      </c>
      <c r="G303" s="19">
        <f>SUM(G304)</f>
        <v>399658.5</v>
      </c>
      <c r="J303" s="100"/>
      <c r="K303" s="97"/>
    </row>
    <row r="304" spans="1:11" x14ac:dyDescent="0.3">
      <c r="A304" s="42"/>
      <c r="B304" s="27"/>
      <c r="C304" s="31"/>
      <c r="D304" s="32"/>
      <c r="E304" s="80"/>
      <c r="F304" s="74" t="s">
        <v>519</v>
      </c>
      <c r="G304" s="33">
        <v>399658.5</v>
      </c>
      <c r="J304" s="100"/>
      <c r="K304" s="97"/>
    </row>
    <row r="305" spans="1:11" ht="33" customHeight="1" x14ac:dyDescent="0.3">
      <c r="A305" s="42"/>
      <c r="B305" s="27"/>
      <c r="C305" s="31"/>
      <c r="D305" s="32" t="s">
        <v>15</v>
      </c>
      <c r="E305" s="80" t="s">
        <v>412</v>
      </c>
      <c r="F305" s="37" t="s">
        <v>253</v>
      </c>
      <c r="G305" s="19">
        <f>SUM(G306)</f>
        <v>82155</v>
      </c>
      <c r="J305" s="100"/>
      <c r="K305" s="97"/>
    </row>
    <row r="306" spans="1:11" ht="16.5" customHeight="1" x14ac:dyDescent="0.3">
      <c r="A306" s="42"/>
      <c r="B306" s="27"/>
      <c r="C306" s="31"/>
      <c r="D306" s="32"/>
      <c r="E306" s="80"/>
      <c r="F306" s="74" t="s">
        <v>519</v>
      </c>
      <c r="G306" s="33">
        <v>82155</v>
      </c>
      <c r="J306" s="100"/>
      <c r="K306" s="97"/>
    </row>
    <row r="307" spans="1:11" ht="16.5" customHeight="1" x14ac:dyDescent="0.3">
      <c r="A307" s="42"/>
      <c r="B307" s="27"/>
      <c r="C307" s="31"/>
      <c r="D307" s="32" t="s">
        <v>16</v>
      </c>
      <c r="E307" s="80" t="s">
        <v>413</v>
      </c>
      <c r="F307" s="37" t="s">
        <v>254</v>
      </c>
      <c r="G307" s="19">
        <f>SUM(G308)</f>
        <v>274711.5</v>
      </c>
      <c r="J307" s="100"/>
      <c r="K307" s="97"/>
    </row>
    <row r="308" spans="1:11" ht="16.5" customHeight="1" x14ac:dyDescent="0.3">
      <c r="A308" s="42"/>
      <c r="B308" s="27"/>
      <c r="C308" s="31"/>
      <c r="D308" s="32"/>
      <c r="E308" s="80"/>
      <c r="F308" s="74" t="s">
        <v>519</v>
      </c>
      <c r="G308" s="33">
        <v>274711.5</v>
      </c>
      <c r="J308" s="100"/>
      <c r="K308" s="97"/>
    </row>
    <row r="309" spans="1:11" ht="16.5" customHeight="1" x14ac:dyDescent="0.3">
      <c r="A309" s="42"/>
      <c r="B309" s="27"/>
      <c r="C309" s="31"/>
      <c r="D309" s="32" t="s">
        <v>17</v>
      </c>
      <c r="E309" s="80" t="s">
        <v>414</v>
      </c>
      <c r="F309" s="37" t="s">
        <v>325</v>
      </c>
      <c r="G309" s="19">
        <f>SUM(G310)</f>
        <v>17200</v>
      </c>
      <c r="J309" s="100"/>
      <c r="K309" s="97"/>
    </row>
    <row r="310" spans="1:11" ht="16.5" customHeight="1" x14ac:dyDescent="0.3">
      <c r="A310" s="42"/>
      <c r="B310" s="27"/>
      <c r="C310" s="31"/>
      <c r="D310" s="32"/>
      <c r="E310" s="80"/>
      <c r="F310" s="74" t="s">
        <v>519</v>
      </c>
      <c r="G310" s="33">
        <v>17200</v>
      </c>
      <c r="J310" s="100"/>
      <c r="K310" s="97"/>
    </row>
    <row r="311" spans="1:11" ht="16.5" customHeight="1" x14ac:dyDescent="0.3">
      <c r="A311" s="42"/>
      <c r="B311" s="27"/>
      <c r="C311" s="31"/>
      <c r="D311" s="32" t="s">
        <v>51</v>
      </c>
      <c r="E311" s="80" t="s">
        <v>415</v>
      </c>
      <c r="F311" s="37" t="s">
        <v>326</v>
      </c>
      <c r="G311" s="19">
        <f>SUM(G312)</f>
        <v>337220.5</v>
      </c>
      <c r="J311" s="100"/>
      <c r="K311" s="97"/>
    </row>
    <row r="312" spans="1:11" ht="16.5" customHeight="1" x14ac:dyDescent="0.3">
      <c r="A312" s="42"/>
      <c r="B312" s="27"/>
      <c r="C312" s="31"/>
      <c r="D312" s="32"/>
      <c r="E312" s="80"/>
      <c r="F312" s="74" t="s">
        <v>519</v>
      </c>
      <c r="G312" s="33">
        <v>337220.5</v>
      </c>
      <c r="J312" s="100"/>
      <c r="K312" s="97"/>
    </row>
    <row r="313" spans="1:11" ht="17.25" customHeight="1" x14ac:dyDescent="0.3">
      <c r="A313" s="21"/>
      <c r="B313" s="22">
        <v>3</v>
      </c>
      <c r="C313" s="31"/>
      <c r="D313" s="17" t="s">
        <v>113</v>
      </c>
      <c r="E313" s="80"/>
      <c r="F313" s="23" t="s">
        <v>255</v>
      </c>
      <c r="G313" s="24">
        <f>SUM(G314,G319,G330)</f>
        <v>4238379.4000000004</v>
      </c>
      <c r="J313" s="100"/>
      <c r="K313" s="97"/>
    </row>
    <row r="314" spans="1:11" ht="15" customHeight="1" x14ac:dyDescent="0.3">
      <c r="A314" s="42"/>
      <c r="B314" s="27"/>
      <c r="C314" s="28">
        <v>1</v>
      </c>
      <c r="D314" s="29" t="s">
        <v>114</v>
      </c>
      <c r="E314" s="80"/>
      <c r="F314" s="30" t="s">
        <v>256</v>
      </c>
      <c r="G314" s="19">
        <f>SUM(G315,G318)</f>
        <v>2116040.7000000002</v>
      </c>
      <c r="J314" s="100"/>
      <c r="K314" s="97"/>
    </row>
    <row r="315" spans="1:11" ht="33" customHeight="1" x14ac:dyDescent="0.3">
      <c r="A315" s="42"/>
      <c r="B315" s="27"/>
      <c r="C315" s="31"/>
      <c r="D315" s="32" t="s">
        <v>11</v>
      </c>
      <c r="E315" s="80" t="s">
        <v>416</v>
      </c>
      <c r="F315" s="37" t="s">
        <v>163</v>
      </c>
      <c r="G315" s="19">
        <f>SUM(G316)</f>
        <v>150009.9</v>
      </c>
      <c r="J315" s="100"/>
      <c r="K315" s="97"/>
    </row>
    <row r="316" spans="1:11" x14ac:dyDescent="0.3">
      <c r="A316" s="42"/>
      <c r="B316" s="27"/>
      <c r="C316" s="31"/>
      <c r="D316" s="32"/>
      <c r="E316" s="80"/>
      <c r="F316" s="74" t="s">
        <v>519</v>
      </c>
      <c r="G316" s="33">
        <v>150009.9</v>
      </c>
      <c r="J316" s="100"/>
      <c r="K316" s="97"/>
    </row>
    <row r="317" spans="1:11" ht="33" x14ac:dyDescent="0.3">
      <c r="A317" s="42"/>
      <c r="B317" s="27"/>
      <c r="C317" s="31"/>
      <c r="D317" s="32" t="s">
        <v>15</v>
      </c>
      <c r="E317" s="102" t="s">
        <v>716</v>
      </c>
      <c r="F317" s="37" t="s">
        <v>703</v>
      </c>
      <c r="G317" s="19">
        <f>SUM(G318)</f>
        <v>1966030.8</v>
      </c>
      <c r="J317" s="100"/>
      <c r="K317" s="97"/>
    </row>
    <row r="318" spans="1:11" x14ac:dyDescent="0.3">
      <c r="A318" s="42"/>
      <c r="B318" s="27"/>
      <c r="C318" s="31"/>
      <c r="D318" s="32"/>
      <c r="E318" s="80"/>
      <c r="F318" s="74" t="s">
        <v>519</v>
      </c>
      <c r="G318" s="33">
        <v>1966030.8</v>
      </c>
      <c r="J318" s="100"/>
      <c r="K318" s="97"/>
    </row>
    <row r="319" spans="1:11" ht="17.25" customHeight="1" x14ac:dyDescent="0.3">
      <c r="A319" s="42"/>
      <c r="B319" s="27"/>
      <c r="C319" s="28">
        <v>2</v>
      </c>
      <c r="D319" s="29" t="s">
        <v>115</v>
      </c>
      <c r="E319" s="80"/>
      <c r="F319" s="30" t="s">
        <v>257</v>
      </c>
      <c r="G319" s="19">
        <f>SUM(G320,G322,G324,G326,G328)</f>
        <v>740140.3</v>
      </c>
      <c r="J319" s="100"/>
      <c r="K319" s="97"/>
    </row>
    <row r="320" spans="1:11" ht="33" customHeight="1" x14ac:dyDescent="0.3">
      <c r="A320" s="42"/>
      <c r="B320" s="27"/>
      <c r="C320" s="31"/>
      <c r="D320" s="32" t="s">
        <v>11</v>
      </c>
      <c r="E320" s="80" t="s">
        <v>417</v>
      </c>
      <c r="F320" s="37" t="s">
        <v>258</v>
      </c>
      <c r="G320" s="19">
        <f>SUM(G321)</f>
        <v>172592</v>
      </c>
      <c r="J320" s="100"/>
      <c r="K320" s="97"/>
    </row>
    <row r="321" spans="1:11" x14ac:dyDescent="0.3">
      <c r="A321" s="42"/>
      <c r="B321" s="27"/>
      <c r="C321" s="31"/>
      <c r="D321" s="32"/>
      <c r="E321" s="80"/>
      <c r="F321" s="74" t="s">
        <v>519</v>
      </c>
      <c r="G321" s="33">
        <v>172592</v>
      </c>
      <c r="J321" s="100"/>
      <c r="K321" s="97"/>
    </row>
    <row r="322" spans="1:11" ht="33" customHeight="1" x14ac:dyDescent="0.3">
      <c r="A322" s="42"/>
      <c r="B322" s="27"/>
      <c r="C322" s="31"/>
      <c r="D322" s="32" t="s">
        <v>15</v>
      </c>
      <c r="E322" s="80" t="s">
        <v>418</v>
      </c>
      <c r="F322" s="37" t="s">
        <v>259</v>
      </c>
      <c r="G322" s="19">
        <f>SUM(G323)</f>
        <v>65462.2</v>
      </c>
      <c r="J322" s="100"/>
      <c r="K322" s="97"/>
    </row>
    <row r="323" spans="1:11" x14ac:dyDescent="0.3">
      <c r="A323" s="42"/>
      <c r="B323" s="27"/>
      <c r="C323" s="31"/>
      <c r="D323" s="32"/>
      <c r="E323" s="80"/>
      <c r="F323" s="74" t="s">
        <v>519</v>
      </c>
      <c r="G323" s="33">
        <v>65462.2</v>
      </c>
      <c r="J323" s="100"/>
      <c r="K323" s="97"/>
    </row>
    <row r="324" spans="1:11" ht="33" customHeight="1" x14ac:dyDescent="0.3">
      <c r="A324" s="42"/>
      <c r="B324" s="27"/>
      <c r="C324" s="31"/>
      <c r="D324" s="32" t="s">
        <v>16</v>
      </c>
      <c r="E324" s="80" t="s">
        <v>419</v>
      </c>
      <c r="F324" s="37" t="s">
        <v>260</v>
      </c>
      <c r="G324" s="19">
        <f>SUM(G325)</f>
        <v>173396.7</v>
      </c>
      <c r="J324" s="100"/>
      <c r="K324" s="97"/>
    </row>
    <row r="325" spans="1:11" x14ac:dyDescent="0.3">
      <c r="A325" s="42"/>
      <c r="B325" s="27"/>
      <c r="C325" s="31"/>
      <c r="D325" s="32"/>
      <c r="E325" s="80"/>
      <c r="F325" s="74" t="s">
        <v>519</v>
      </c>
      <c r="G325" s="33">
        <v>173396.7</v>
      </c>
      <c r="J325" s="100"/>
      <c r="K325" s="97"/>
    </row>
    <row r="326" spans="1:11" ht="17.25" customHeight="1" x14ac:dyDescent="0.3">
      <c r="A326" s="42"/>
      <c r="B326" s="27"/>
      <c r="C326" s="31"/>
      <c r="D326" s="32" t="s">
        <v>17</v>
      </c>
      <c r="E326" s="80" t="s">
        <v>420</v>
      </c>
      <c r="F326" s="37" t="s">
        <v>261</v>
      </c>
      <c r="G326" s="19">
        <f>SUM(G327)</f>
        <v>215718.39999999999</v>
      </c>
      <c r="J326" s="100"/>
      <c r="K326" s="97"/>
    </row>
    <row r="327" spans="1:11" x14ac:dyDescent="0.3">
      <c r="A327" s="42"/>
      <c r="B327" s="27"/>
      <c r="C327" s="31"/>
      <c r="D327" s="32"/>
      <c r="E327" s="80"/>
      <c r="F327" s="74" t="s">
        <v>519</v>
      </c>
      <c r="G327" s="33">
        <v>215718.39999999999</v>
      </c>
      <c r="J327" s="100"/>
      <c r="K327" s="97"/>
    </row>
    <row r="328" spans="1:11" ht="17.25" customHeight="1" x14ac:dyDescent="0.3">
      <c r="A328" s="42"/>
      <c r="B328" s="27"/>
      <c r="C328" s="31"/>
      <c r="D328" s="32" t="s">
        <v>51</v>
      </c>
      <c r="E328" s="80" t="s">
        <v>421</v>
      </c>
      <c r="F328" s="37" t="s">
        <v>262</v>
      </c>
      <c r="G328" s="19">
        <f>SUM(G329)</f>
        <v>112971</v>
      </c>
      <c r="J328" s="100"/>
      <c r="K328" s="97"/>
    </row>
    <row r="329" spans="1:11" x14ac:dyDescent="0.3">
      <c r="A329" s="42"/>
      <c r="B329" s="27"/>
      <c r="C329" s="31"/>
      <c r="D329" s="32"/>
      <c r="E329" s="80"/>
      <c r="F329" s="74" t="s">
        <v>519</v>
      </c>
      <c r="G329" s="33">
        <v>112971</v>
      </c>
      <c r="J329" s="100"/>
      <c r="K329" s="97"/>
    </row>
    <row r="330" spans="1:11" ht="17.25" customHeight="1" x14ac:dyDescent="0.3">
      <c r="A330" s="42"/>
      <c r="B330" s="27"/>
      <c r="C330" s="28">
        <v>3</v>
      </c>
      <c r="D330" s="29" t="s">
        <v>116</v>
      </c>
      <c r="E330" s="80"/>
      <c r="F330" s="30" t="s">
        <v>263</v>
      </c>
      <c r="G330" s="19">
        <f>SUM(G331,G333)</f>
        <v>1382198.4</v>
      </c>
      <c r="J330" s="100"/>
      <c r="K330" s="97"/>
    </row>
    <row r="331" spans="1:11" ht="15" customHeight="1" x14ac:dyDescent="0.3">
      <c r="A331" s="42"/>
      <c r="B331" s="27"/>
      <c r="C331" s="31"/>
      <c r="D331" s="32" t="s">
        <v>11</v>
      </c>
      <c r="E331" s="80" t="s">
        <v>422</v>
      </c>
      <c r="F331" s="37" t="s">
        <v>248</v>
      </c>
      <c r="G331" s="19">
        <f>SUM(G332)</f>
        <v>628211.30000000005</v>
      </c>
      <c r="J331" s="100"/>
      <c r="K331" s="97"/>
    </row>
    <row r="332" spans="1:11" ht="17.25" customHeight="1" x14ac:dyDescent="0.3">
      <c r="A332" s="42"/>
      <c r="B332" s="27"/>
      <c r="C332" s="31"/>
      <c r="D332" s="32"/>
      <c r="E332" s="80"/>
      <c r="F332" s="74" t="s">
        <v>519</v>
      </c>
      <c r="G332" s="33">
        <v>628211.30000000005</v>
      </c>
      <c r="J332" s="100"/>
      <c r="K332" s="97"/>
    </row>
    <row r="333" spans="1:11" ht="17.25" customHeight="1" x14ac:dyDescent="0.3">
      <c r="A333" s="42"/>
      <c r="B333" s="27"/>
      <c r="C333" s="31"/>
      <c r="D333" s="32" t="s">
        <v>15</v>
      </c>
      <c r="E333" s="80" t="s">
        <v>423</v>
      </c>
      <c r="F333" s="37" t="s">
        <v>264</v>
      </c>
      <c r="G333" s="19">
        <f>SUM(G334)</f>
        <v>753987.1</v>
      </c>
      <c r="J333" s="100"/>
      <c r="K333" s="97"/>
    </row>
    <row r="334" spans="1:11" ht="16.5" customHeight="1" x14ac:dyDescent="0.3">
      <c r="A334" s="42"/>
      <c r="B334" s="27"/>
      <c r="C334" s="31"/>
      <c r="D334" s="32"/>
      <c r="E334" s="80"/>
      <c r="F334" s="74" t="s">
        <v>519</v>
      </c>
      <c r="G334" s="33">
        <v>753987.1</v>
      </c>
      <c r="J334" s="100"/>
      <c r="K334" s="97"/>
    </row>
    <row r="335" spans="1:11" ht="17.25" customHeight="1" x14ac:dyDescent="0.3">
      <c r="A335" s="21"/>
      <c r="B335" s="22">
        <v>4</v>
      </c>
      <c r="C335" s="31"/>
      <c r="D335" s="17" t="s">
        <v>117</v>
      </c>
      <c r="E335" s="80"/>
      <c r="F335" s="23" t="s">
        <v>265</v>
      </c>
      <c r="G335" s="24">
        <f>SUM(G336)</f>
        <v>773943.3</v>
      </c>
      <c r="J335" s="100"/>
      <c r="K335" s="97"/>
    </row>
    <row r="336" spans="1:11" ht="17.25" customHeight="1" x14ac:dyDescent="0.3">
      <c r="A336" s="42"/>
      <c r="B336" s="27"/>
      <c r="C336" s="28">
        <v>1</v>
      </c>
      <c r="D336" s="29" t="s">
        <v>118</v>
      </c>
      <c r="E336" s="80"/>
      <c r="F336" s="30" t="s">
        <v>265</v>
      </c>
      <c r="G336" s="19">
        <f>SUM(G337,G339,G341,G343)</f>
        <v>773943.3</v>
      </c>
      <c r="J336" s="100"/>
      <c r="K336" s="97"/>
    </row>
    <row r="337" spans="1:11" ht="33.75" customHeight="1" x14ac:dyDescent="0.3">
      <c r="A337" s="42"/>
      <c r="B337" s="27"/>
      <c r="C337" s="31"/>
      <c r="D337" s="32" t="s">
        <v>11</v>
      </c>
      <c r="E337" s="80" t="s">
        <v>424</v>
      </c>
      <c r="F337" s="37" t="s">
        <v>587</v>
      </c>
      <c r="G337" s="19">
        <f>SUM(G338)</f>
        <v>534076.9</v>
      </c>
      <c r="J337" s="100"/>
      <c r="K337" s="97"/>
    </row>
    <row r="338" spans="1:11" x14ac:dyDescent="0.3">
      <c r="A338" s="42"/>
      <c r="B338" s="27"/>
      <c r="C338" s="31"/>
      <c r="D338" s="32"/>
      <c r="E338" s="80"/>
      <c r="F338" s="74" t="s">
        <v>519</v>
      </c>
      <c r="G338" s="33">
        <v>534076.9</v>
      </c>
      <c r="J338" s="100"/>
      <c r="K338" s="97"/>
    </row>
    <row r="339" spans="1:11" ht="17.25" customHeight="1" x14ac:dyDescent="0.3">
      <c r="A339" s="42"/>
      <c r="B339" s="27"/>
      <c r="C339" s="31"/>
      <c r="D339" s="32" t="s">
        <v>15</v>
      </c>
      <c r="E339" s="80" t="s">
        <v>425</v>
      </c>
      <c r="F339" s="37" t="s">
        <v>266</v>
      </c>
      <c r="G339" s="19">
        <f>SUM(G340)</f>
        <v>29742.5</v>
      </c>
      <c r="J339" s="100"/>
      <c r="K339" s="97"/>
    </row>
    <row r="340" spans="1:11" x14ac:dyDescent="0.3">
      <c r="A340" s="42"/>
      <c r="B340" s="27"/>
      <c r="C340" s="31"/>
      <c r="D340" s="32"/>
      <c r="E340" s="80"/>
      <c r="F340" s="74" t="s">
        <v>519</v>
      </c>
      <c r="G340" s="33">
        <v>29742.5</v>
      </c>
      <c r="J340" s="100"/>
      <c r="K340" s="97"/>
    </row>
    <row r="341" spans="1:11" ht="33" customHeight="1" x14ac:dyDescent="0.3">
      <c r="A341" s="42"/>
      <c r="B341" s="27"/>
      <c r="C341" s="31"/>
      <c r="D341" s="32" t="s">
        <v>16</v>
      </c>
      <c r="E341" s="80" t="s">
        <v>582</v>
      </c>
      <c r="F341" s="37" t="s">
        <v>574</v>
      </c>
      <c r="G341" s="19">
        <f>SUM(G342)</f>
        <v>190123.9</v>
      </c>
      <c r="J341" s="100"/>
      <c r="K341" s="97"/>
    </row>
    <row r="342" spans="1:11" x14ac:dyDescent="0.3">
      <c r="A342" s="42"/>
      <c r="B342" s="27"/>
      <c r="C342" s="31"/>
      <c r="D342" s="32"/>
      <c r="E342" s="80"/>
      <c r="F342" s="74" t="s">
        <v>519</v>
      </c>
      <c r="G342" s="33">
        <v>190123.9</v>
      </c>
      <c r="J342" s="100"/>
      <c r="K342" s="97"/>
    </row>
    <row r="343" spans="1:11" x14ac:dyDescent="0.3">
      <c r="A343" s="42"/>
      <c r="B343" s="27"/>
      <c r="C343" s="31"/>
      <c r="D343" s="32" t="s">
        <v>17</v>
      </c>
      <c r="E343" s="80" t="s">
        <v>678</v>
      </c>
      <c r="F343" s="37" t="s">
        <v>701</v>
      </c>
      <c r="G343" s="33">
        <f>SUM(G344)</f>
        <v>20000</v>
      </c>
      <c r="J343" s="100"/>
      <c r="K343" s="97"/>
    </row>
    <row r="344" spans="1:11" x14ac:dyDescent="0.3">
      <c r="A344" s="42"/>
      <c r="B344" s="27"/>
      <c r="C344" s="31"/>
      <c r="D344" s="32"/>
      <c r="E344" s="80"/>
      <c r="F344" s="74" t="s">
        <v>519</v>
      </c>
      <c r="G344" s="33">
        <v>20000</v>
      </c>
      <c r="J344" s="100"/>
      <c r="K344" s="97"/>
    </row>
    <row r="345" spans="1:11" ht="22.5" customHeight="1" x14ac:dyDescent="0.3">
      <c r="A345" s="21"/>
      <c r="B345" s="22">
        <v>6</v>
      </c>
      <c r="C345" s="31"/>
      <c r="D345" s="17" t="s">
        <v>119</v>
      </c>
      <c r="E345" s="80"/>
      <c r="F345" s="23" t="s">
        <v>267</v>
      </c>
      <c r="G345" s="24">
        <f>SUM(G346,G374)</f>
        <v>2607193.6999999997</v>
      </c>
      <c r="J345" s="100"/>
      <c r="K345" s="97"/>
    </row>
    <row r="346" spans="1:11" ht="15.75" customHeight="1" x14ac:dyDescent="0.3">
      <c r="A346" s="42"/>
      <c r="B346" s="27"/>
      <c r="C346" s="28">
        <v>1</v>
      </c>
      <c r="D346" s="29" t="s">
        <v>120</v>
      </c>
      <c r="E346" s="80"/>
      <c r="F346" s="30" t="s">
        <v>268</v>
      </c>
      <c r="G346" s="19">
        <f>SUM(G361,G359,G357,G355,G353,G351,G349,G347,G365,G367,G372,G363)</f>
        <v>2385704.4</v>
      </c>
      <c r="J346" s="100"/>
      <c r="K346" s="97"/>
    </row>
    <row r="347" spans="1:11" ht="33" customHeight="1" x14ac:dyDescent="0.3">
      <c r="A347" s="42"/>
      <c r="B347" s="27"/>
      <c r="C347" s="31"/>
      <c r="D347" s="32" t="s">
        <v>11</v>
      </c>
      <c r="E347" s="80" t="s">
        <v>426</v>
      </c>
      <c r="F347" s="37" t="s">
        <v>336</v>
      </c>
      <c r="G347" s="19">
        <f>SUM(G348)</f>
        <v>110900.8</v>
      </c>
      <c r="J347" s="100"/>
      <c r="K347" s="97"/>
    </row>
    <row r="348" spans="1:11" x14ac:dyDescent="0.3">
      <c r="A348" s="42"/>
      <c r="B348" s="27"/>
      <c r="C348" s="31"/>
      <c r="D348" s="32"/>
      <c r="E348" s="80"/>
      <c r="F348" s="74" t="s">
        <v>519</v>
      </c>
      <c r="G348" s="33">
        <v>110900.8</v>
      </c>
      <c r="J348" s="100"/>
      <c r="K348" s="97"/>
    </row>
    <row r="349" spans="1:11" ht="21" customHeight="1" x14ac:dyDescent="0.3">
      <c r="A349" s="42"/>
      <c r="B349" s="27"/>
      <c r="C349" s="31"/>
      <c r="D349" s="32" t="s">
        <v>15</v>
      </c>
      <c r="E349" s="80" t="s">
        <v>427</v>
      </c>
      <c r="F349" s="37" t="s">
        <v>546</v>
      </c>
      <c r="G349" s="19">
        <f>SUM(G350)</f>
        <v>31166.7</v>
      </c>
      <c r="J349" s="100"/>
      <c r="K349" s="97"/>
    </row>
    <row r="350" spans="1:11" x14ac:dyDescent="0.3">
      <c r="A350" s="42"/>
      <c r="B350" s="27"/>
      <c r="C350" s="31"/>
      <c r="D350" s="32"/>
      <c r="E350" s="80"/>
      <c r="F350" s="74" t="s">
        <v>519</v>
      </c>
      <c r="G350" s="33">
        <v>31166.7</v>
      </c>
      <c r="J350" s="100"/>
      <c r="K350" s="97"/>
    </row>
    <row r="351" spans="1:11" ht="33" customHeight="1" x14ac:dyDescent="0.3">
      <c r="A351" s="42"/>
      <c r="B351" s="27"/>
      <c r="C351" s="31"/>
      <c r="D351" s="32" t="s">
        <v>16</v>
      </c>
      <c r="E351" s="80" t="s">
        <v>428</v>
      </c>
      <c r="F351" s="37" t="s">
        <v>269</v>
      </c>
      <c r="G351" s="19">
        <f>SUM(G352)</f>
        <v>906500</v>
      </c>
      <c r="J351" s="100"/>
      <c r="K351" s="97"/>
    </row>
    <row r="352" spans="1:11" x14ac:dyDescent="0.3">
      <c r="A352" s="42"/>
      <c r="B352" s="27"/>
      <c r="C352" s="31"/>
      <c r="D352" s="32"/>
      <c r="E352" s="80"/>
      <c r="F352" s="74" t="s">
        <v>519</v>
      </c>
      <c r="G352" s="33">
        <v>906500</v>
      </c>
      <c r="J352" s="100"/>
      <c r="K352" s="97"/>
    </row>
    <row r="353" spans="1:11" ht="33" customHeight="1" x14ac:dyDescent="0.3">
      <c r="A353" s="42"/>
      <c r="B353" s="27"/>
      <c r="C353" s="31"/>
      <c r="D353" s="32" t="s">
        <v>17</v>
      </c>
      <c r="E353" s="80" t="s">
        <v>429</v>
      </c>
      <c r="F353" s="37" t="s">
        <v>270</v>
      </c>
      <c r="G353" s="19">
        <f>SUM(G354)</f>
        <v>907600</v>
      </c>
      <c r="J353" s="100"/>
      <c r="K353" s="97"/>
    </row>
    <row r="354" spans="1:11" x14ac:dyDescent="0.3">
      <c r="A354" s="42"/>
      <c r="B354" s="27"/>
      <c r="C354" s="31"/>
      <c r="D354" s="32"/>
      <c r="E354" s="80"/>
      <c r="F354" s="74" t="s">
        <v>519</v>
      </c>
      <c r="G354" s="33">
        <v>907600</v>
      </c>
      <c r="J354" s="100"/>
      <c r="K354" s="97"/>
    </row>
    <row r="355" spans="1:11" ht="22.5" customHeight="1" x14ac:dyDescent="0.3">
      <c r="A355" s="42"/>
      <c r="B355" s="27"/>
      <c r="C355" s="31"/>
      <c r="D355" s="32" t="s">
        <v>51</v>
      </c>
      <c r="E355" s="80" t="s">
        <v>430</v>
      </c>
      <c r="F355" s="37" t="s">
        <v>271</v>
      </c>
      <c r="G355" s="19">
        <f>SUM(G356)</f>
        <v>24830</v>
      </c>
      <c r="J355" s="100"/>
      <c r="K355" s="97"/>
    </row>
    <row r="356" spans="1:11" x14ac:dyDescent="0.3">
      <c r="A356" s="42"/>
      <c r="B356" s="27"/>
      <c r="C356" s="31"/>
      <c r="D356" s="32"/>
      <c r="E356" s="80"/>
      <c r="F356" s="74" t="s">
        <v>519</v>
      </c>
      <c r="G356" s="33">
        <v>24830</v>
      </c>
      <c r="J356" s="100"/>
      <c r="K356" s="97"/>
    </row>
    <row r="357" spans="1:11" ht="17.25" customHeight="1" x14ac:dyDescent="0.3">
      <c r="A357" s="42"/>
      <c r="B357" s="27"/>
      <c r="C357" s="31"/>
      <c r="D357" s="32" t="s">
        <v>52</v>
      </c>
      <c r="E357" s="80" t="s">
        <v>431</v>
      </c>
      <c r="F357" s="37" t="s">
        <v>272</v>
      </c>
      <c r="G357" s="19">
        <f>SUM(G358)</f>
        <v>66590.600000000006</v>
      </c>
      <c r="J357" s="100"/>
      <c r="K357" s="97"/>
    </row>
    <row r="358" spans="1:11" x14ac:dyDescent="0.3">
      <c r="A358" s="42"/>
      <c r="B358" s="27"/>
      <c r="C358" s="31"/>
      <c r="D358" s="32"/>
      <c r="E358" s="80"/>
      <c r="F358" s="74" t="s">
        <v>519</v>
      </c>
      <c r="G358" s="33">
        <v>66590.600000000006</v>
      </c>
      <c r="J358" s="100"/>
      <c r="K358" s="97"/>
    </row>
    <row r="359" spans="1:11" ht="17.25" customHeight="1" x14ac:dyDescent="0.3">
      <c r="A359" s="42"/>
      <c r="B359" s="27"/>
      <c r="C359" s="31"/>
      <c r="D359" s="32" t="s">
        <v>64</v>
      </c>
      <c r="E359" s="80" t="s">
        <v>432</v>
      </c>
      <c r="F359" s="37" t="s">
        <v>274</v>
      </c>
      <c r="G359" s="19">
        <f>SUM(G360)</f>
        <v>17135.2</v>
      </c>
      <c r="J359" s="100"/>
      <c r="K359" s="97"/>
    </row>
    <row r="360" spans="1:11" x14ac:dyDescent="0.3">
      <c r="A360" s="42"/>
      <c r="B360" s="27"/>
      <c r="C360" s="31"/>
      <c r="D360" s="32"/>
      <c r="E360" s="80"/>
      <c r="F360" s="74" t="s">
        <v>519</v>
      </c>
      <c r="G360" s="33">
        <v>17135.2</v>
      </c>
      <c r="J360" s="100"/>
      <c r="K360" s="97"/>
    </row>
    <row r="361" spans="1:11" ht="33" customHeight="1" x14ac:dyDescent="0.3">
      <c r="A361" s="42"/>
      <c r="B361" s="27"/>
      <c r="C361" s="31"/>
      <c r="D361" s="32" t="s">
        <v>65</v>
      </c>
      <c r="E361" s="80" t="s">
        <v>433</v>
      </c>
      <c r="F361" s="37" t="s">
        <v>275</v>
      </c>
      <c r="G361" s="19">
        <f>SUM(G362)</f>
        <v>49005.5</v>
      </c>
      <c r="J361" s="100"/>
      <c r="K361" s="97"/>
    </row>
    <row r="362" spans="1:11" x14ac:dyDescent="0.3">
      <c r="A362" s="42"/>
      <c r="B362" s="27"/>
      <c r="C362" s="31"/>
      <c r="D362" s="32"/>
      <c r="E362" s="80"/>
      <c r="F362" s="74" t="s">
        <v>519</v>
      </c>
      <c r="G362" s="33">
        <v>49005.5</v>
      </c>
      <c r="J362" s="100"/>
      <c r="K362" s="97"/>
    </row>
    <row r="363" spans="1:11" ht="33" customHeight="1" x14ac:dyDescent="0.3">
      <c r="A363" s="53"/>
      <c r="B363" s="49"/>
      <c r="C363" s="31"/>
      <c r="D363" s="32" t="s">
        <v>66</v>
      </c>
      <c r="E363" s="88">
        <v>547</v>
      </c>
      <c r="F363" s="37" t="s">
        <v>321</v>
      </c>
      <c r="G363" s="19">
        <f>SUM(G364)</f>
        <v>30000</v>
      </c>
      <c r="J363" s="100"/>
      <c r="K363" s="97"/>
    </row>
    <row r="364" spans="1:11" x14ac:dyDescent="0.3">
      <c r="A364" s="53"/>
      <c r="B364" s="49"/>
      <c r="C364" s="31"/>
      <c r="D364" s="32"/>
      <c r="E364" s="86"/>
      <c r="F364" s="74" t="s">
        <v>519</v>
      </c>
      <c r="G364" s="33">
        <v>30000</v>
      </c>
      <c r="J364" s="100"/>
      <c r="K364" s="97"/>
    </row>
    <row r="365" spans="1:11" ht="33" customHeight="1" x14ac:dyDescent="0.3">
      <c r="A365" s="42"/>
      <c r="B365" s="27"/>
      <c r="C365" s="31"/>
      <c r="D365" s="32" t="s">
        <v>67</v>
      </c>
      <c r="E365" s="80" t="s">
        <v>567</v>
      </c>
      <c r="F365" s="30" t="s">
        <v>566</v>
      </c>
      <c r="G365" s="19">
        <f>SUM(G366)</f>
        <v>38855.599999999999</v>
      </c>
      <c r="J365" s="100"/>
      <c r="K365" s="97"/>
    </row>
    <row r="366" spans="1:11" x14ac:dyDescent="0.3">
      <c r="A366" s="42"/>
      <c r="B366" s="27"/>
      <c r="C366" s="31"/>
      <c r="D366" s="32"/>
      <c r="E366" s="80"/>
      <c r="F366" s="74" t="s">
        <v>519</v>
      </c>
      <c r="G366" s="33">
        <v>38855.599999999999</v>
      </c>
      <c r="J366" s="100"/>
      <c r="K366" s="97"/>
    </row>
    <row r="367" spans="1:11" ht="33" x14ac:dyDescent="0.3">
      <c r="A367" s="42"/>
      <c r="B367" s="27"/>
      <c r="C367" s="31"/>
      <c r="D367" s="32" t="s">
        <v>68</v>
      </c>
      <c r="E367" s="80" t="s">
        <v>602</v>
      </c>
      <c r="F367" s="37" t="s">
        <v>595</v>
      </c>
      <c r="G367" s="19">
        <f>SUM(G368:G371)</f>
        <v>3120</v>
      </c>
      <c r="J367" s="100"/>
      <c r="K367" s="97"/>
    </row>
    <row r="368" spans="1:11" x14ac:dyDescent="0.3">
      <c r="A368" s="42"/>
      <c r="B368" s="27"/>
      <c r="C368" s="31"/>
      <c r="D368" s="32"/>
      <c r="E368" s="80"/>
      <c r="F368" s="74" t="s">
        <v>177</v>
      </c>
      <c r="G368" s="33">
        <v>900</v>
      </c>
      <c r="J368" s="100"/>
      <c r="K368" s="97"/>
    </row>
    <row r="369" spans="1:11" x14ac:dyDescent="0.3">
      <c r="A369" s="42"/>
      <c r="B369" s="27"/>
      <c r="C369" s="31"/>
      <c r="D369" s="32"/>
      <c r="E369" s="80"/>
      <c r="F369" s="74" t="s">
        <v>178</v>
      </c>
      <c r="G369" s="33">
        <v>900</v>
      </c>
      <c r="J369" s="100"/>
      <c r="K369" s="97"/>
    </row>
    <row r="370" spans="1:11" x14ac:dyDescent="0.3">
      <c r="A370" s="42"/>
      <c r="B370" s="27"/>
      <c r="C370" s="31"/>
      <c r="D370" s="32"/>
      <c r="E370" s="80"/>
      <c r="F370" s="74" t="s">
        <v>180</v>
      </c>
      <c r="G370" s="33">
        <v>700</v>
      </c>
      <c r="J370" s="100"/>
      <c r="K370" s="97"/>
    </row>
    <row r="371" spans="1:11" x14ac:dyDescent="0.3">
      <c r="A371" s="42"/>
      <c r="B371" s="27"/>
      <c r="C371" s="31"/>
      <c r="D371" s="32"/>
      <c r="E371" s="80"/>
      <c r="F371" s="74" t="s">
        <v>181</v>
      </c>
      <c r="G371" s="33">
        <v>620</v>
      </c>
      <c r="J371" s="100"/>
      <c r="K371" s="97"/>
    </row>
    <row r="372" spans="1:11" x14ac:dyDescent="0.3">
      <c r="A372" s="42"/>
      <c r="B372" s="27"/>
      <c r="C372" s="31"/>
      <c r="D372" s="32" t="s">
        <v>69</v>
      </c>
      <c r="E372" s="80" t="s">
        <v>637</v>
      </c>
      <c r="F372" s="37" t="s">
        <v>632</v>
      </c>
      <c r="G372" s="19">
        <f>SUM(G373)</f>
        <v>200000</v>
      </c>
      <c r="J372" s="100"/>
      <c r="K372" s="97"/>
    </row>
    <row r="373" spans="1:11" x14ac:dyDescent="0.3">
      <c r="A373" s="42"/>
      <c r="B373" s="27"/>
      <c r="C373" s="31"/>
      <c r="D373" s="32"/>
      <c r="E373" s="80"/>
      <c r="F373" s="74" t="s">
        <v>519</v>
      </c>
      <c r="G373" s="33">
        <v>200000</v>
      </c>
      <c r="J373" s="100"/>
      <c r="K373" s="97"/>
    </row>
    <row r="374" spans="1:11" ht="17.25" customHeight="1" x14ac:dyDescent="0.3">
      <c r="A374" s="42"/>
      <c r="B374" s="27"/>
      <c r="C374" s="28">
        <v>2</v>
      </c>
      <c r="D374" s="29" t="s">
        <v>121</v>
      </c>
      <c r="E374" s="80"/>
      <c r="F374" s="30" t="s">
        <v>267</v>
      </c>
      <c r="G374" s="19">
        <f>SUM(G375)</f>
        <v>221489.3</v>
      </c>
      <c r="J374" s="100"/>
      <c r="K374" s="97"/>
    </row>
    <row r="375" spans="1:11" ht="33" customHeight="1" x14ac:dyDescent="0.3">
      <c r="A375" s="42"/>
      <c r="B375" s="27"/>
      <c r="C375" s="31"/>
      <c r="D375" s="32" t="s">
        <v>11</v>
      </c>
      <c r="E375" s="80" t="s">
        <v>357</v>
      </c>
      <c r="F375" s="30" t="s">
        <v>186</v>
      </c>
      <c r="G375" s="19">
        <f>SUM(G376)</f>
        <v>221489.3</v>
      </c>
      <c r="J375" s="100"/>
      <c r="K375" s="97"/>
    </row>
    <row r="376" spans="1:11" x14ac:dyDescent="0.3">
      <c r="A376" s="42"/>
      <c r="B376" s="27"/>
      <c r="C376" s="31"/>
      <c r="D376" s="32"/>
      <c r="E376" s="80"/>
      <c r="F376" s="74" t="s">
        <v>519</v>
      </c>
      <c r="G376" s="33">
        <v>221489.3</v>
      </c>
      <c r="J376" s="100"/>
      <c r="K376" s="97"/>
    </row>
    <row r="377" spans="1:11" ht="24" customHeight="1" x14ac:dyDescent="0.3">
      <c r="A377" s="38" t="s">
        <v>65</v>
      </c>
      <c r="B377" s="27"/>
      <c r="C377" s="31"/>
      <c r="D377" s="17" t="s">
        <v>122</v>
      </c>
      <c r="E377" s="80"/>
      <c r="F377" s="18" t="s">
        <v>276</v>
      </c>
      <c r="G377" s="19">
        <f>SUM(G378,G388,G426,G443)</f>
        <v>2983611.4</v>
      </c>
      <c r="J377" s="100">
        <f>'[1]2022-2023'!$W$285</f>
        <v>2983611.4</v>
      </c>
      <c r="K377" s="97">
        <f>G377-J377</f>
        <v>0</v>
      </c>
    </row>
    <row r="378" spans="1:11" ht="17.25" customHeight="1" x14ac:dyDescent="0.3">
      <c r="A378" s="21"/>
      <c r="B378" s="22">
        <v>1</v>
      </c>
      <c r="C378" s="31"/>
      <c r="D378" s="17" t="s">
        <v>123</v>
      </c>
      <c r="E378" s="80"/>
      <c r="F378" s="23" t="s">
        <v>277</v>
      </c>
      <c r="G378" s="24">
        <f>SUM(G379)</f>
        <v>375778.4</v>
      </c>
      <c r="J378" s="100">
        <f>'[1]2022-2023'!$W$286</f>
        <v>375778.4</v>
      </c>
      <c r="K378" s="97">
        <f>G378-J378</f>
        <v>0</v>
      </c>
    </row>
    <row r="379" spans="1:11" ht="17.25" customHeight="1" x14ac:dyDescent="0.3">
      <c r="A379" s="42"/>
      <c r="B379" s="27"/>
      <c r="C379" s="28">
        <v>1</v>
      </c>
      <c r="D379" s="29" t="s">
        <v>124</v>
      </c>
      <c r="E379" s="80"/>
      <c r="F379" s="30" t="s">
        <v>277</v>
      </c>
      <c r="G379" s="19">
        <f>SUM(G382,G384,G380,G386)</f>
        <v>375778.4</v>
      </c>
      <c r="J379" s="100"/>
      <c r="K379" s="97"/>
    </row>
    <row r="380" spans="1:11" ht="17.25" customHeight="1" x14ac:dyDescent="0.3">
      <c r="A380" s="21"/>
      <c r="B380" s="27"/>
      <c r="C380" s="31"/>
      <c r="D380" s="32" t="s">
        <v>11</v>
      </c>
      <c r="E380" s="80" t="s">
        <v>434</v>
      </c>
      <c r="F380" s="37" t="s">
        <v>526</v>
      </c>
      <c r="G380" s="19">
        <f>SUM(G381)</f>
        <v>160000</v>
      </c>
      <c r="J380" s="100"/>
      <c r="K380" s="97"/>
    </row>
    <row r="381" spans="1:11" x14ac:dyDescent="0.3">
      <c r="A381" s="21"/>
      <c r="B381" s="27"/>
      <c r="C381" s="31"/>
      <c r="D381" s="44"/>
      <c r="E381" s="80"/>
      <c r="F381" s="74" t="s">
        <v>609</v>
      </c>
      <c r="G381" s="33">
        <v>160000</v>
      </c>
      <c r="J381" s="100"/>
      <c r="K381" s="97"/>
    </row>
    <row r="382" spans="1:11" ht="17.25" customHeight="1" x14ac:dyDescent="0.3">
      <c r="A382" s="21"/>
      <c r="B382" s="27"/>
      <c r="C382" s="31"/>
      <c r="D382" s="32" t="s">
        <v>15</v>
      </c>
      <c r="E382" s="80" t="s">
        <v>435</v>
      </c>
      <c r="F382" s="37" t="s">
        <v>337</v>
      </c>
      <c r="G382" s="19">
        <f>SUM(G383)</f>
        <v>120000</v>
      </c>
      <c r="J382" s="100"/>
      <c r="K382" s="97"/>
    </row>
    <row r="383" spans="1:11" x14ac:dyDescent="0.3">
      <c r="A383" s="21"/>
      <c r="B383" s="27"/>
      <c r="C383" s="31"/>
      <c r="D383" s="44"/>
      <c r="E383" s="80"/>
      <c r="F383" s="74" t="s">
        <v>609</v>
      </c>
      <c r="G383" s="33">
        <v>120000</v>
      </c>
      <c r="J383" s="100"/>
      <c r="K383" s="97"/>
    </row>
    <row r="384" spans="1:11" ht="33" customHeight="1" x14ac:dyDescent="0.3">
      <c r="A384" s="21"/>
      <c r="B384" s="27"/>
      <c r="C384" s="31"/>
      <c r="D384" s="32" t="s">
        <v>16</v>
      </c>
      <c r="E384" s="80" t="s">
        <v>436</v>
      </c>
      <c r="F384" s="37" t="s">
        <v>338</v>
      </c>
      <c r="G384" s="19">
        <f>SUM(G385)</f>
        <v>41278.400000000001</v>
      </c>
      <c r="J384" s="100"/>
      <c r="K384" s="97"/>
    </row>
    <row r="385" spans="1:11" x14ac:dyDescent="0.3">
      <c r="A385" s="21"/>
      <c r="B385" s="27"/>
      <c r="C385" s="31"/>
      <c r="D385" s="44"/>
      <c r="E385" s="80"/>
      <c r="F385" s="74" t="s">
        <v>609</v>
      </c>
      <c r="G385" s="33">
        <v>41278.400000000001</v>
      </c>
      <c r="J385" s="100"/>
      <c r="K385" s="97"/>
    </row>
    <row r="386" spans="1:11" ht="21.75" customHeight="1" x14ac:dyDescent="0.3">
      <c r="A386" s="21"/>
      <c r="B386" s="27"/>
      <c r="C386" s="31"/>
      <c r="D386" s="32" t="s">
        <v>17</v>
      </c>
      <c r="E386" s="80" t="s">
        <v>644</v>
      </c>
      <c r="F386" s="37" t="s">
        <v>630</v>
      </c>
      <c r="G386" s="19">
        <f>SUM(G387)</f>
        <v>54500</v>
      </c>
      <c r="J386" s="100"/>
      <c r="K386" s="97"/>
    </row>
    <row r="387" spans="1:11" x14ac:dyDescent="0.3">
      <c r="A387" s="21"/>
      <c r="B387" s="27"/>
      <c r="C387" s="31"/>
      <c r="D387" s="44"/>
      <c r="E387" s="80"/>
      <c r="F387" s="74" t="s">
        <v>609</v>
      </c>
      <c r="G387" s="33">
        <v>54500</v>
      </c>
      <c r="J387" s="100"/>
      <c r="K387" s="97"/>
    </row>
    <row r="388" spans="1:11" ht="17.25" customHeight="1" x14ac:dyDescent="0.3">
      <c r="A388" s="21"/>
      <c r="B388" s="22">
        <v>2</v>
      </c>
      <c r="C388" s="31"/>
      <c r="D388" s="17" t="s">
        <v>125</v>
      </c>
      <c r="E388" s="80"/>
      <c r="F388" s="23" t="s">
        <v>278</v>
      </c>
      <c r="G388" s="24">
        <f>SUM(G389,G395,G400,G408,G411,G421)</f>
        <v>1455637</v>
      </c>
      <c r="J388" s="100">
        <f>'[1]2022-2023'!$W$292</f>
        <v>1455637</v>
      </c>
      <c r="K388" s="97">
        <f>G388-J388</f>
        <v>0</v>
      </c>
    </row>
    <row r="389" spans="1:11" ht="17.25" customHeight="1" x14ac:dyDescent="0.3">
      <c r="A389" s="42"/>
      <c r="B389" s="27"/>
      <c r="C389" s="28">
        <v>1</v>
      </c>
      <c r="D389" s="29" t="s">
        <v>126</v>
      </c>
      <c r="E389" s="80"/>
      <c r="F389" s="30" t="s">
        <v>279</v>
      </c>
      <c r="G389" s="19">
        <f>SUM(G390)</f>
        <v>90359</v>
      </c>
      <c r="J389" s="100"/>
      <c r="K389" s="97"/>
    </row>
    <row r="390" spans="1:11" ht="17.25" customHeight="1" x14ac:dyDescent="0.3">
      <c r="A390" s="42"/>
      <c r="B390" s="27"/>
      <c r="C390" s="31"/>
      <c r="D390" s="36" t="s">
        <v>11</v>
      </c>
      <c r="E390" s="80" t="s">
        <v>437</v>
      </c>
      <c r="F390" s="37" t="s">
        <v>280</v>
      </c>
      <c r="G390" s="19">
        <f>SUM(G391:G394)</f>
        <v>90359</v>
      </c>
      <c r="J390" s="100"/>
      <c r="K390" s="97"/>
    </row>
    <row r="391" spans="1:11" x14ac:dyDescent="0.3">
      <c r="A391" s="42"/>
      <c r="B391" s="27"/>
      <c r="C391" s="31"/>
      <c r="D391" s="32"/>
      <c r="E391" s="80"/>
      <c r="F391" s="74" t="s">
        <v>609</v>
      </c>
      <c r="G391" s="33">
        <v>63000.9</v>
      </c>
      <c r="J391" s="100"/>
      <c r="K391" s="97"/>
    </row>
    <row r="392" spans="1:11" x14ac:dyDescent="0.3">
      <c r="A392" s="42"/>
      <c r="B392" s="27"/>
      <c r="C392" s="31"/>
      <c r="D392" s="32"/>
      <c r="E392" s="80"/>
      <c r="F392" s="74" t="s">
        <v>281</v>
      </c>
      <c r="G392" s="33">
        <v>7810.8</v>
      </c>
      <c r="J392" s="100"/>
      <c r="K392" s="97"/>
    </row>
    <row r="393" spans="1:11" x14ac:dyDescent="0.3">
      <c r="A393" s="42"/>
      <c r="B393" s="27"/>
      <c r="C393" s="31"/>
      <c r="D393" s="32"/>
      <c r="E393" s="80"/>
      <c r="F393" s="74" t="s">
        <v>180</v>
      </c>
      <c r="G393" s="33">
        <v>8900.2000000000007</v>
      </c>
      <c r="J393" s="100"/>
      <c r="K393" s="97"/>
    </row>
    <row r="394" spans="1:11" x14ac:dyDescent="0.3">
      <c r="A394" s="42"/>
      <c r="B394" s="27"/>
      <c r="C394" s="31"/>
      <c r="D394" s="32"/>
      <c r="E394" s="80"/>
      <c r="F394" s="74" t="s">
        <v>282</v>
      </c>
      <c r="G394" s="33">
        <v>10647.1</v>
      </c>
      <c r="J394" s="100"/>
      <c r="K394" s="97"/>
    </row>
    <row r="395" spans="1:11" ht="17.25" customHeight="1" x14ac:dyDescent="0.3">
      <c r="A395" s="42"/>
      <c r="B395" s="27"/>
      <c r="C395" s="28">
        <v>2</v>
      </c>
      <c r="D395" s="29" t="s">
        <v>127</v>
      </c>
      <c r="E395" s="80"/>
      <c r="F395" s="30" t="s">
        <v>283</v>
      </c>
      <c r="G395" s="19">
        <f>SUM(G398,G396)</f>
        <v>97423.5</v>
      </c>
      <c r="J395" s="100"/>
      <c r="K395" s="97"/>
    </row>
    <row r="396" spans="1:11" ht="33" customHeight="1" x14ac:dyDescent="0.3">
      <c r="A396" s="42"/>
      <c r="B396" s="27"/>
      <c r="C396" s="31"/>
      <c r="D396" s="32" t="s">
        <v>11</v>
      </c>
      <c r="E396" s="80" t="s">
        <v>438</v>
      </c>
      <c r="F396" s="37" t="s">
        <v>332</v>
      </c>
      <c r="G396" s="19">
        <f>SUM(G397)</f>
        <v>14173.2</v>
      </c>
      <c r="J396" s="100"/>
      <c r="K396" s="97"/>
    </row>
    <row r="397" spans="1:11" x14ac:dyDescent="0.3">
      <c r="A397" s="42"/>
      <c r="B397" s="27"/>
      <c r="C397" s="31"/>
      <c r="D397" s="32"/>
      <c r="E397" s="80"/>
      <c r="F397" s="74" t="s">
        <v>609</v>
      </c>
      <c r="G397" s="33">
        <v>14173.2</v>
      </c>
      <c r="J397" s="100"/>
      <c r="K397" s="97"/>
    </row>
    <row r="398" spans="1:11" ht="17.25" customHeight="1" x14ac:dyDescent="0.3">
      <c r="A398" s="42"/>
      <c r="B398" s="27"/>
      <c r="C398" s="31"/>
      <c r="D398" s="32" t="s">
        <v>15</v>
      </c>
      <c r="E398" s="80" t="s">
        <v>439</v>
      </c>
      <c r="F398" s="37" t="s">
        <v>284</v>
      </c>
      <c r="G398" s="19">
        <f>SUM(G399)</f>
        <v>83250.3</v>
      </c>
      <c r="J398" s="100"/>
      <c r="K398" s="97"/>
    </row>
    <row r="399" spans="1:11" x14ac:dyDescent="0.3">
      <c r="A399" s="42"/>
      <c r="B399" s="27"/>
      <c r="C399" s="31"/>
      <c r="D399" s="32"/>
      <c r="E399" s="80"/>
      <c r="F399" s="74" t="s">
        <v>609</v>
      </c>
      <c r="G399" s="33">
        <v>83250.3</v>
      </c>
      <c r="J399" s="100"/>
      <c r="K399" s="97"/>
    </row>
    <row r="400" spans="1:11" ht="17.25" customHeight="1" x14ac:dyDescent="0.3">
      <c r="A400" s="42"/>
      <c r="B400" s="27"/>
      <c r="C400" s="28">
        <v>3</v>
      </c>
      <c r="D400" s="29" t="s">
        <v>128</v>
      </c>
      <c r="E400" s="80"/>
      <c r="F400" s="30" t="s">
        <v>285</v>
      </c>
      <c r="G400" s="19">
        <f>SUM(G401,G406)</f>
        <v>347649.2</v>
      </c>
      <c r="J400" s="100"/>
      <c r="K400" s="97"/>
    </row>
    <row r="401" spans="1:11" ht="17.25" customHeight="1" x14ac:dyDescent="0.3">
      <c r="A401" s="42"/>
      <c r="B401" s="27"/>
      <c r="C401" s="31"/>
      <c r="D401" s="32" t="s">
        <v>11</v>
      </c>
      <c r="E401" s="80" t="s">
        <v>440</v>
      </c>
      <c r="F401" s="37" t="s">
        <v>286</v>
      </c>
      <c r="G401" s="19">
        <f>SUM(G402:G405)</f>
        <v>338206.4</v>
      </c>
      <c r="J401" s="100"/>
      <c r="K401" s="97"/>
    </row>
    <row r="402" spans="1:11" ht="18.75" customHeight="1" x14ac:dyDescent="0.3">
      <c r="A402" s="42"/>
      <c r="B402" s="27"/>
      <c r="C402" s="31"/>
      <c r="D402" s="32"/>
      <c r="E402" s="80"/>
      <c r="F402" s="74" t="s">
        <v>609</v>
      </c>
      <c r="G402" s="33">
        <v>187325.7</v>
      </c>
      <c r="J402" s="100"/>
      <c r="K402" s="97"/>
    </row>
    <row r="403" spans="1:11" ht="18.75" customHeight="1" x14ac:dyDescent="0.3">
      <c r="A403" s="42"/>
      <c r="B403" s="27"/>
      <c r="C403" s="31"/>
      <c r="D403" s="32"/>
      <c r="E403" s="80"/>
      <c r="F403" s="74" t="s">
        <v>178</v>
      </c>
      <c r="G403" s="33">
        <v>31054.1</v>
      </c>
      <c r="J403" s="100"/>
      <c r="K403" s="97"/>
    </row>
    <row r="404" spans="1:11" ht="18.75" customHeight="1" x14ac:dyDescent="0.3">
      <c r="A404" s="42"/>
      <c r="B404" s="27"/>
      <c r="C404" s="31"/>
      <c r="D404" s="32"/>
      <c r="E404" s="80"/>
      <c r="F404" s="74" t="s">
        <v>180</v>
      </c>
      <c r="G404" s="33">
        <v>37239</v>
      </c>
      <c r="J404" s="100"/>
      <c r="K404" s="97"/>
    </row>
    <row r="405" spans="1:11" ht="18.75" customHeight="1" x14ac:dyDescent="0.3">
      <c r="A405" s="42"/>
      <c r="B405" s="27"/>
      <c r="C405" s="31"/>
      <c r="D405" s="32"/>
      <c r="E405" s="80"/>
      <c r="F405" s="74" t="s">
        <v>181</v>
      </c>
      <c r="G405" s="33">
        <v>82587.600000000006</v>
      </c>
      <c r="J405" s="100"/>
      <c r="K405" s="97"/>
    </row>
    <row r="406" spans="1:11" ht="33" customHeight="1" x14ac:dyDescent="0.3">
      <c r="A406" s="42"/>
      <c r="B406" s="27"/>
      <c r="C406" s="31"/>
      <c r="D406" s="32" t="s">
        <v>15</v>
      </c>
      <c r="E406" s="80" t="s">
        <v>441</v>
      </c>
      <c r="F406" s="37" t="s">
        <v>324</v>
      </c>
      <c r="G406" s="19">
        <f>SUM(G407)</f>
        <v>9442.7999999999993</v>
      </c>
      <c r="J406" s="100"/>
      <c r="K406" s="97"/>
    </row>
    <row r="407" spans="1:11" x14ac:dyDescent="0.3">
      <c r="A407" s="42"/>
      <c r="B407" s="27"/>
      <c r="C407" s="31"/>
      <c r="D407" s="32"/>
      <c r="E407" s="80"/>
      <c r="F407" s="74" t="s">
        <v>609</v>
      </c>
      <c r="G407" s="33">
        <v>9442.7999999999993</v>
      </c>
      <c r="J407" s="100"/>
      <c r="K407" s="97"/>
    </row>
    <row r="408" spans="1:11" ht="17.25" customHeight="1" x14ac:dyDescent="0.3">
      <c r="A408" s="42"/>
      <c r="B408" s="27"/>
      <c r="C408" s="28">
        <v>4</v>
      </c>
      <c r="D408" s="29" t="s">
        <v>129</v>
      </c>
      <c r="E408" s="80"/>
      <c r="F408" s="30" t="s">
        <v>287</v>
      </c>
      <c r="G408" s="19">
        <f>SUM(G409)</f>
        <v>49005.1</v>
      </c>
      <c r="J408" s="100"/>
      <c r="K408" s="97"/>
    </row>
    <row r="409" spans="1:11" ht="33" customHeight="1" x14ac:dyDescent="0.3">
      <c r="A409" s="42"/>
      <c r="B409" s="27"/>
      <c r="C409" s="31"/>
      <c r="D409" s="32" t="s">
        <v>11</v>
      </c>
      <c r="E409" s="80" t="s">
        <v>442</v>
      </c>
      <c r="F409" s="37" t="s">
        <v>588</v>
      </c>
      <c r="G409" s="19">
        <f>SUM(G410)</f>
        <v>49005.1</v>
      </c>
      <c r="J409" s="100"/>
      <c r="K409" s="97"/>
    </row>
    <row r="410" spans="1:11" x14ac:dyDescent="0.3">
      <c r="A410" s="42"/>
      <c r="B410" s="27"/>
      <c r="C410" s="31"/>
      <c r="D410" s="32"/>
      <c r="E410" s="80"/>
      <c r="F410" s="74" t="s">
        <v>506</v>
      </c>
      <c r="G410" s="33">
        <v>49005.1</v>
      </c>
      <c r="J410" s="100"/>
      <c r="K410" s="97"/>
    </row>
    <row r="411" spans="1:11" ht="17.25" customHeight="1" x14ac:dyDescent="0.3">
      <c r="A411" s="42"/>
      <c r="B411" s="27"/>
      <c r="C411" s="28">
        <v>5</v>
      </c>
      <c r="D411" s="29" t="s">
        <v>130</v>
      </c>
      <c r="E411" s="80"/>
      <c r="F411" s="30" t="s">
        <v>288</v>
      </c>
      <c r="G411" s="19">
        <f>SUM(G414,G416,G412,G419)</f>
        <v>757164.8</v>
      </c>
      <c r="J411" s="100"/>
      <c r="K411" s="97"/>
    </row>
    <row r="412" spans="1:11" ht="24" customHeight="1" x14ac:dyDescent="0.3">
      <c r="A412" s="42"/>
      <c r="B412" s="27"/>
      <c r="C412" s="31"/>
      <c r="D412" s="32" t="s">
        <v>11</v>
      </c>
      <c r="E412" s="80" t="s">
        <v>443</v>
      </c>
      <c r="F412" s="37" t="s">
        <v>90</v>
      </c>
      <c r="G412" s="19">
        <f>SUM(G413)</f>
        <v>57022.400000000001</v>
      </c>
      <c r="J412" s="100"/>
      <c r="K412" s="97"/>
    </row>
    <row r="413" spans="1:11" x14ac:dyDescent="0.3">
      <c r="A413" s="42"/>
      <c r="B413" s="27"/>
      <c r="C413" s="31"/>
      <c r="D413" s="45"/>
      <c r="E413" s="82"/>
      <c r="F413" s="74" t="s">
        <v>609</v>
      </c>
      <c r="G413" s="33">
        <v>57022.400000000001</v>
      </c>
      <c r="J413" s="100"/>
      <c r="K413" s="97"/>
    </row>
    <row r="414" spans="1:11" ht="19.5" customHeight="1" x14ac:dyDescent="0.3">
      <c r="A414" s="42"/>
      <c r="B414" s="27"/>
      <c r="C414" s="31"/>
      <c r="D414" s="32" t="s">
        <v>15</v>
      </c>
      <c r="E414" s="80" t="s">
        <v>444</v>
      </c>
      <c r="F414" s="37" t="s">
        <v>289</v>
      </c>
      <c r="G414" s="19">
        <f>SUM(G415)</f>
        <v>155066</v>
      </c>
      <c r="J414" s="100"/>
      <c r="K414" s="97"/>
    </row>
    <row r="415" spans="1:11" x14ac:dyDescent="0.3">
      <c r="A415" s="42"/>
      <c r="B415" s="27"/>
      <c r="C415" s="31"/>
      <c r="D415" s="45"/>
      <c r="E415" s="82"/>
      <c r="F415" s="74" t="s">
        <v>609</v>
      </c>
      <c r="G415" s="33">
        <v>155066</v>
      </c>
      <c r="J415" s="100"/>
      <c r="K415" s="97"/>
    </row>
    <row r="416" spans="1:11" ht="22.5" customHeight="1" x14ac:dyDescent="0.3">
      <c r="A416" s="42"/>
      <c r="B416" s="27"/>
      <c r="C416" s="31"/>
      <c r="D416" s="32" t="s">
        <v>16</v>
      </c>
      <c r="E416" s="80" t="s">
        <v>445</v>
      </c>
      <c r="F416" s="37" t="s">
        <v>290</v>
      </c>
      <c r="G416" s="19">
        <f>SUM(G417:G418)</f>
        <v>500076.4</v>
      </c>
      <c r="J416" s="100"/>
      <c r="K416" s="97"/>
    </row>
    <row r="417" spans="1:11" x14ac:dyDescent="0.3">
      <c r="A417" s="42"/>
      <c r="B417" s="27"/>
      <c r="C417" s="31"/>
      <c r="D417" s="45"/>
      <c r="E417" s="82"/>
      <c r="F417" s="74" t="s">
        <v>609</v>
      </c>
      <c r="G417" s="33">
        <v>494366.2</v>
      </c>
      <c r="J417" s="100"/>
      <c r="K417" s="97"/>
    </row>
    <row r="418" spans="1:11" x14ac:dyDescent="0.3">
      <c r="A418" s="42"/>
      <c r="B418" s="27"/>
      <c r="C418" s="31"/>
      <c r="D418" s="45"/>
      <c r="E418" s="82"/>
      <c r="F418" s="74" t="s">
        <v>291</v>
      </c>
      <c r="G418" s="33">
        <v>5710.2</v>
      </c>
      <c r="J418" s="100"/>
      <c r="K418" s="97"/>
    </row>
    <row r="419" spans="1:11" ht="20.25" customHeight="1" x14ac:dyDescent="0.3">
      <c r="A419" s="42"/>
      <c r="B419" s="27"/>
      <c r="C419" s="31"/>
      <c r="D419" s="32" t="s">
        <v>17</v>
      </c>
      <c r="E419" s="80" t="s">
        <v>446</v>
      </c>
      <c r="F419" s="37" t="s">
        <v>346</v>
      </c>
      <c r="G419" s="19">
        <f>SUM(G420)</f>
        <v>45000</v>
      </c>
      <c r="J419" s="100"/>
      <c r="K419" s="97"/>
    </row>
    <row r="420" spans="1:11" x14ac:dyDescent="0.3">
      <c r="A420" s="42"/>
      <c r="B420" s="27"/>
      <c r="C420" s="31"/>
      <c r="D420" s="45"/>
      <c r="E420" s="82"/>
      <c r="F420" s="74" t="s">
        <v>609</v>
      </c>
      <c r="G420" s="33">
        <v>45000</v>
      </c>
      <c r="J420" s="100"/>
      <c r="K420" s="97"/>
    </row>
    <row r="421" spans="1:11" x14ac:dyDescent="0.3">
      <c r="A421" s="42"/>
      <c r="B421" s="27"/>
      <c r="C421" s="28">
        <v>7</v>
      </c>
      <c r="D421" s="29" t="s">
        <v>131</v>
      </c>
      <c r="E421" s="80"/>
      <c r="F421" s="30" t="s">
        <v>292</v>
      </c>
      <c r="G421" s="19">
        <f>SUM(G424,G422)</f>
        <v>114035.4</v>
      </c>
      <c r="J421" s="100"/>
      <c r="K421" s="97"/>
    </row>
    <row r="422" spans="1:11" ht="33" customHeight="1" x14ac:dyDescent="0.3">
      <c r="A422" s="42"/>
      <c r="B422" s="27"/>
      <c r="C422" s="31"/>
      <c r="D422" s="32" t="s">
        <v>11</v>
      </c>
      <c r="E422" s="80" t="s">
        <v>448</v>
      </c>
      <c r="F422" s="37" t="s">
        <v>339</v>
      </c>
      <c r="G422" s="19">
        <f>SUM(G423)</f>
        <v>64035.4</v>
      </c>
      <c r="J422" s="100"/>
      <c r="K422" s="97"/>
    </row>
    <row r="423" spans="1:11" x14ac:dyDescent="0.3">
      <c r="A423" s="42"/>
      <c r="B423" s="27"/>
      <c r="C423" s="31"/>
      <c r="D423" s="45"/>
      <c r="E423" s="82"/>
      <c r="F423" s="74" t="s">
        <v>609</v>
      </c>
      <c r="G423" s="33">
        <v>64035.4</v>
      </c>
      <c r="J423" s="100"/>
      <c r="K423" s="97"/>
    </row>
    <row r="424" spans="1:11" ht="16.5" customHeight="1" x14ac:dyDescent="0.3">
      <c r="A424" s="42"/>
      <c r="B424" s="27"/>
      <c r="C424" s="31"/>
      <c r="D424" s="46" t="s">
        <v>15</v>
      </c>
      <c r="E424" s="82" t="s">
        <v>449</v>
      </c>
      <c r="F424" s="37" t="s">
        <v>293</v>
      </c>
      <c r="G424" s="19">
        <f>SUM(G425)</f>
        <v>50000</v>
      </c>
      <c r="J424" s="100"/>
      <c r="K424" s="97"/>
    </row>
    <row r="425" spans="1:11" x14ac:dyDescent="0.3">
      <c r="A425" s="42"/>
      <c r="B425" s="27"/>
      <c r="C425" s="31"/>
      <c r="D425" s="45"/>
      <c r="E425" s="82"/>
      <c r="F425" s="74" t="s">
        <v>609</v>
      </c>
      <c r="G425" s="33">
        <v>50000</v>
      </c>
      <c r="J425" s="100"/>
      <c r="K425" s="97"/>
    </row>
    <row r="426" spans="1:11" ht="33" customHeight="1" x14ac:dyDescent="0.3">
      <c r="A426" s="21"/>
      <c r="B426" s="22">
        <v>3</v>
      </c>
      <c r="C426" s="31"/>
      <c r="D426" s="17" t="s">
        <v>132</v>
      </c>
      <c r="E426" s="80"/>
      <c r="F426" s="23" t="s">
        <v>294</v>
      </c>
      <c r="G426" s="24">
        <f>SUM(G427,G434)</f>
        <v>910396</v>
      </c>
      <c r="J426" s="100">
        <f>'[1]2022-2023'!$W$313</f>
        <v>910396</v>
      </c>
      <c r="K426" s="97">
        <f>G426-J426</f>
        <v>0</v>
      </c>
    </row>
    <row r="427" spans="1:11" ht="17.25" customHeight="1" x14ac:dyDescent="0.3">
      <c r="A427" s="42"/>
      <c r="B427" s="27"/>
      <c r="C427" s="28">
        <v>1</v>
      </c>
      <c r="D427" s="29" t="s">
        <v>133</v>
      </c>
      <c r="E427" s="80"/>
      <c r="F427" s="30" t="s">
        <v>295</v>
      </c>
      <c r="G427" s="19">
        <f>SUM(G428,G430,G432)</f>
        <v>759091.79999999993</v>
      </c>
      <c r="J427" s="100"/>
      <c r="K427" s="97"/>
    </row>
    <row r="428" spans="1:11" ht="17.25" customHeight="1" x14ac:dyDescent="0.3">
      <c r="A428" s="42"/>
      <c r="B428" s="27"/>
      <c r="C428" s="31"/>
      <c r="D428" s="32" t="s">
        <v>11</v>
      </c>
      <c r="E428" s="80" t="s">
        <v>450</v>
      </c>
      <c r="F428" s="37" t="s">
        <v>296</v>
      </c>
      <c r="G428" s="19">
        <f>SUM(G429)</f>
        <v>446606.2</v>
      </c>
      <c r="J428" s="100"/>
      <c r="K428" s="97"/>
    </row>
    <row r="429" spans="1:11" x14ac:dyDescent="0.3">
      <c r="A429" s="42"/>
      <c r="B429" s="27"/>
      <c r="C429" s="31"/>
      <c r="D429" s="32"/>
      <c r="E429" s="80"/>
      <c r="F429" s="74" t="s">
        <v>520</v>
      </c>
      <c r="G429" s="33">
        <v>446606.2</v>
      </c>
      <c r="J429" s="100"/>
      <c r="K429" s="97"/>
    </row>
    <row r="430" spans="1:11" x14ac:dyDescent="0.3">
      <c r="A430" s="42"/>
      <c r="B430" s="27"/>
      <c r="C430" s="31"/>
      <c r="D430" s="32" t="s">
        <v>15</v>
      </c>
      <c r="E430" s="80" t="s">
        <v>451</v>
      </c>
      <c r="F430" s="37" t="s">
        <v>297</v>
      </c>
      <c r="G430" s="19">
        <f>SUM(G431)</f>
        <v>301600</v>
      </c>
      <c r="J430" s="100"/>
      <c r="K430" s="97"/>
    </row>
    <row r="431" spans="1:11" x14ac:dyDescent="0.3">
      <c r="A431" s="42"/>
      <c r="B431" s="27"/>
      <c r="C431" s="31"/>
      <c r="D431" s="32"/>
      <c r="E431" s="80"/>
      <c r="F431" s="74" t="s">
        <v>607</v>
      </c>
      <c r="G431" s="33">
        <v>301600</v>
      </c>
      <c r="J431" s="100"/>
      <c r="K431" s="97"/>
    </row>
    <row r="432" spans="1:11" ht="16.5" customHeight="1" x14ac:dyDescent="0.3">
      <c r="A432" s="42"/>
      <c r="B432" s="27"/>
      <c r="C432" s="31"/>
      <c r="D432" s="32" t="s">
        <v>16</v>
      </c>
      <c r="E432" s="80" t="s">
        <v>452</v>
      </c>
      <c r="F432" s="37" t="s">
        <v>161</v>
      </c>
      <c r="G432" s="19">
        <f>SUM(G433)</f>
        <v>10885.6</v>
      </c>
      <c r="J432" s="100"/>
      <c r="K432" s="97"/>
    </row>
    <row r="433" spans="1:11" x14ac:dyDescent="0.3">
      <c r="A433" s="42"/>
      <c r="B433" s="27"/>
      <c r="C433" s="31"/>
      <c r="D433" s="32"/>
      <c r="E433" s="80"/>
      <c r="F433" s="74" t="s">
        <v>520</v>
      </c>
      <c r="G433" s="33">
        <v>10885.6</v>
      </c>
      <c r="J433" s="100"/>
      <c r="K433" s="97"/>
    </row>
    <row r="434" spans="1:11" ht="17.25" customHeight="1" x14ac:dyDescent="0.3">
      <c r="A434" s="42"/>
      <c r="B434" s="27"/>
      <c r="C434" s="28">
        <v>2</v>
      </c>
      <c r="D434" s="29" t="s">
        <v>134</v>
      </c>
      <c r="E434" s="80"/>
      <c r="F434" s="30" t="s">
        <v>298</v>
      </c>
      <c r="G434" s="19">
        <f>SUM(G435,G441)</f>
        <v>151304.20000000001</v>
      </c>
      <c r="J434" s="100"/>
      <c r="K434" s="97"/>
    </row>
    <row r="435" spans="1:11" ht="17.25" customHeight="1" x14ac:dyDescent="0.3">
      <c r="A435" s="42"/>
      <c r="B435" s="27"/>
      <c r="C435" s="31"/>
      <c r="D435" s="32" t="s">
        <v>11</v>
      </c>
      <c r="E435" s="80" t="s">
        <v>453</v>
      </c>
      <c r="F435" s="37" t="s">
        <v>299</v>
      </c>
      <c r="G435" s="19">
        <f>SUM(G436:G440)</f>
        <v>143804.20000000001</v>
      </c>
      <c r="J435" s="100"/>
      <c r="K435" s="97"/>
    </row>
    <row r="436" spans="1:11" ht="27" x14ac:dyDescent="0.3">
      <c r="A436" s="42"/>
      <c r="B436" s="27"/>
      <c r="C436" s="31"/>
      <c r="D436" s="32"/>
      <c r="E436" s="80"/>
      <c r="F436" s="74" t="s">
        <v>719</v>
      </c>
      <c r="G436" s="33">
        <v>106503.2</v>
      </c>
      <c r="J436" s="100"/>
      <c r="K436" s="97"/>
    </row>
    <row r="437" spans="1:11" x14ac:dyDescent="0.3">
      <c r="A437" s="42"/>
      <c r="B437" s="27"/>
      <c r="C437" s="31"/>
      <c r="D437" s="32"/>
      <c r="E437" s="80"/>
      <c r="F437" s="74" t="s">
        <v>177</v>
      </c>
      <c r="G437" s="33">
        <v>12389.8</v>
      </c>
      <c r="J437" s="100"/>
      <c r="K437" s="97"/>
    </row>
    <row r="438" spans="1:11" x14ac:dyDescent="0.3">
      <c r="A438" s="42"/>
      <c r="B438" s="27"/>
      <c r="C438" s="31"/>
      <c r="D438" s="32"/>
      <c r="E438" s="80"/>
      <c r="F438" s="74" t="s">
        <v>178</v>
      </c>
      <c r="G438" s="33">
        <v>8672</v>
      </c>
      <c r="J438" s="100"/>
      <c r="K438" s="97"/>
    </row>
    <row r="439" spans="1:11" x14ac:dyDescent="0.3">
      <c r="A439" s="42"/>
      <c r="B439" s="27"/>
      <c r="C439" s="31"/>
      <c r="D439" s="32"/>
      <c r="E439" s="80"/>
      <c r="F439" s="74" t="s">
        <v>180</v>
      </c>
      <c r="G439" s="33">
        <v>7635.7</v>
      </c>
      <c r="J439" s="100"/>
      <c r="K439" s="97"/>
    </row>
    <row r="440" spans="1:11" x14ac:dyDescent="0.3">
      <c r="A440" s="42"/>
      <c r="B440" s="27"/>
      <c r="C440" s="31"/>
      <c r="D440" s="32"/>
      <c r="E440" s="80"/>
      <c r="F440" s="74" t="s">
        <v>181</v>
      </c>
      <c r="G440" s="33">
        <v>8603.5</v>
      </c>
      <c r="J440" s="100"/>
      <c r="K440" s="97"/>
    </row>
    <row r="441" spans="1:11" ht="17.25" customHeight="1" x14ac:dyDescent="0.3">
      <c r="A441" s="42"/>
      <c r="B441" s="27"/>
      <c r="C441" s="31"/>
      <c r="D441" s="32" t="s">
        <v>15</v>
      </c>
      <c r="E441" s="80" t="s">
        <v>454</v>
      </c>
      <c r="F441" s="37" t="s">
        <v>677</v>
      </c>
      <c r="G441" s="19">
        <f>SUM(G442:G442)</f>
        <v>7500</v>
      </c>
      <c r="J441" s="100"/>
      <c r="K441" s="97"/>
    </row>
    <row r="442" spans="1:11" x14ac:dyDescent="0.3">
      <c r="A442" s="42"/>
      <c r="B442" s="27"/>
      <c r="C442" s="31"/>
      <c r="D442" s="32"/>
      <c r="E442" s="80"/>
      <c r="F442" s="74" t="s">
        <v>609</v>
      </c>
      <c r="G442" s="33">
        <v>7500</v>
      </c>
      <c r="J442" s="100"/>
      <c r="K442" s="97"/>
    </row>
    <row r="443" spans="1:11" ht="17.25" customHeight="1" x14ac:dyDescent="0.3">
      <c r="A443" s="21"/>
      <c r="B443" s="22">
        <v>4</v>
      </c>
      <c r="C443" s="31"/>
      <c r="D443" s="17" t="s">
        <v>135</v>
      </c>
      <c r="E443" s="80"/>
      <c r="F443" s="23" t="s">
        <v>301</v>
      </c>
      <c r="G443" s="24">
        <f>SUM(G444,G447,G452)</f>
        <v>241800</v>
      </c>
      <c r="J443" s="100">
        <f>'[1]2022-2023'!$W$328</f>
        <v>241800</v>
      </c>
      <c r="K443" s="97">
        <f>G443-J443</f>
        <v>0</v>
      </c>
    </row>
    <row r="444" spans="1:11" ht="17.25" customHeight="1" x14ac:dyDescent="0.3">
      <c r="A444" s="42"/>
      <c r="B444" s="27"/>
      <c r="C444" s="28">
        <v>1</v>
      </c>
      <c r="D444" s="29" t="s">
        <v>136</v>
      </c>
      <c r="E444" s="80"/>
      <c r="F444" s="30" t="s">
        <v>302</v>
      </c>
      <c r="G444" s="19">
        <f>SUM(G445)</f>
        <v>12000</v>
      </c>
      <c r="J444" s="100"/>
      <c r="K444" s="97"/>
    </row>
    <row r="445" spans="1:11" ht="17.25" customHeight="1" x14ac:dyDescent="0.3">
      <c r="A445" s="42"/>
      <c r="B445" s="27"/>
      <c r="C445" s="31"/>
      <c r="D445" s="32" t="s">
        <v>11</v>
      </c>
      <c r="E445" s="80" t="s">
        <v>455</v>
      </c>
      <c r="F445" s="37" t="s">
        <v>303</v>
      </c>
      <c r="G445" s="19">
        <f>SUM(G446)</f>
        <v>12000</v>
      </c>
      <c r="J445" s="100"/>
      <c r="K445" s="97"/>
    </row>
    <row r="446" spans="1:11" ht="26.25" customHeight="1" x14ac:dyDescent="0.3">
      <c r="A446" s="42"/>
      <c r="B446" s="27"/>
      <c r="C446" s="31"/>
      <c r="D446" s="32"/>
      <c r="E446" s="80"/>
      <c r="F446" s="74" t="s">
        <v>609</v>
      </c>
      <c r="G446" s="33">
        <v>12000</v>
      </c>
      <c r="J446" s="100"/>
      <c r="K446" s="97"/>
    </row>
    <row r="447" spans="1:11" ht="33" customHeight="1" x14ac:dyDescent="0.3">
      <c r="A447" s="42"/>
      <c r="B447" s="27"/>
      <c r="C447" s="28">
        <v>2</v>
      </c>
      <c r="D447" s="29" t="s">
        <v>137</v>
      </c>
      <c r="E447" s="80"/>
      <c r="F447" s="30" t="s">
        <v>304</v>
      </c>
      <c r="G447" s="19">
        <f>SUM(G448,G450)</f>
        <v>118800</v>
      </c>
      <c r="J447" s="100"/>
      <c r="K447" s="97"/>
    </row>
    <row r="448" spans="1:11" ht="51.75" customHeight="1" x14ac:dyDescent="0.3">
      <c r="A448" s="42"/>
      <c r="B448" s="27"/>
      <c r="C448" s="31"/>
      <c r="D448" s="32" t="s">
        <v>11</v>
      </c>
      <c r="E448" s="80" t="s">
        <v>456</v>
      </c>
      <c r="F448" s="37" t="s">
        <v>725</v>
      </c>
      <c r="G448" s="19">
        <f>SUM(G449)</f>
        <v>45000</v>
      </c>
      <c r="J448" s="100"/>
      <c r="K448" s="97"/>
    </row>
    <row r="449" spans="1:11" x14ac:dyDescent="0.3">
      <c r="A449" s="42"/>
      <c r="B449" s="27"/>
      <c r="C449" s="31"/>
      <c r="D449" s="32"/>
      <c r="E449" s="80"/>
      <c r="F449" s="74" t="s">
        <v>505</v>
      </c>
      <c r="G449" s="33">
        <v>45000</v>
      </c>
      <c r="J449" s="100"/>
      <c r="K449" s="97"/>
    </row>
    <row r="450" spans="1:11" ht="18" customHeight="1" x14ac:dyDescent="0.3">
      <c r="A450" s="42"/>
      <c r="B450" s="27"/>
      <c r="C450" s="31"/>
      <c r="D450" s="32" t="s">
        <v>15</v>
      </c>
      <c r="E450" s="80" t="s">
        <v>457</v>
      </c>
      <c r="F450" s="37" t="s">
        <v>710</v>
      </c>
      <c r="G450" s="19">
        <f>SUM(G451)</f>
        <v>73800</v>
      </c>
      <c r="J450" s="100"/>
      <c r="K450" s="97"/>
    </row>
    <row r="451" spans="1:11" x14ac:dyDescent="0.3">
      <c r="A451" s="42"/>
      <c r="B451" s="27"/>
      <c r="C451" s="31"/>
      <c r="D451" s="32"/>
      <c r="E451" s="80"/>
      <c r="F451" s="74" t="s">
        <v>683</v>
      </c>
      <c r="G451" s="33">
        <v>73800</v>
      </c>
      <c r="J451" s="100"/>
      <c r="K451" s="97"/>
    </row>
    <row r="452" spans="1:11" ht="17.25" customHeight="1" x14ac:dyDescent="0.3">
      <c r="A452" s="42"/>
      <c r="B452" s="27"/>
      <c r="C452" s="28">
        <v>3</v>
      </c>
      <c r="D452" s="29" t="s">
        <v>138</v>
      </c>
      <c r="E452" s="80"/>
      <c r="F452" s="30" t="s">
        <v>340</v>
      </c>
      <c r="G452" s="19">
        <f>SUM(G453,G455)</f>
        <v>111000</v>
      </c>
      <c r="J452" s="100"/>
      <c r="K452" s="97"/>
    </row>
    <row r="453" spans="1:11" ht="17.25" customHeight="1" x14ac:dyDescent="0.3">
      <c r="A453" s="42"/>
      <c r="B453" s="27"/>
      <c r="C453" s="31"/>
      <c r="D453" s="32" t="s">
        <v>11</v>
      </c>
      <c r="E453" s="80" t="s">
        <v>458</v>
      </c>
      <c r="F453" s="37" t="s">
        <v>305</v>
      </c>
      <c r="G453" s="19">
        <f>SUM(G454)</f>
        <v>110000</v>
      </c>
      <c r="J453" s="100"/>
      <c r="K453" s="97"/>
    </row>
    <row r="454" spans="1:11" x14ac:dyDescent="0.3">
      <c r="A454" s="42"/>
      <c r="B454" s="27"/>
      <c r="C454" s="31"/>
      <c r="D454" s="32"/>
      <c r="E454" s="80"/>
      <c r="F454" s="74" t="s">
        <v>609</v>
      </c>
      <c r="G454" s="33">
        <v>110000</v>
      </c>
      <c r="J454" s="100"/>
      <c r="K454" s="97"/>
    </row>
    <row r="455" spans="1:11" ht="17.25" customHeight="1" x14ac:dyDescent="0.3">
      <c r="A455" s="42"/>
      <c r="B455" s="27"/>
      <c r="C455" s="31"/>
      <c r="D455" s="32" t="s">
        <v>15</v>
      </c>
      <c r="E455" s="80" t="s">
        <v>583</v>
      </c>
      <c r="F455" s="37" t="s">
        <v>575</v>
      </c>
      <c r="G455" s="19">
        <f>SUM(G456)</f>
        <v>1000</v>
      </c>
      <c r="J455" s="100"/>
      <c r="K455" s="97"/>
    </row>
    <row r="456" spans="1:11" x14ac:dyDescent="0.3">
      <c r="A456" s="42"/>
      <c r="B456" s="27"/>
      <c r="C456" s="31"/>
      <c r="D456" s="32"/>
      <c r="E456" s="80"/>
      <c r="F456" s="74" t="s">
        <v>609</v>
      </c>
      <c r="G456" s="33">
        <v>1000</v>
      </c>
      <c r="J456" s="100"/>
      <c r="K456" s="97"/>
    </row>
    <row r="457" spans="1:11" ht="25.5" customHeight="1" x14ac:dyDescent="0.3">
      <c r="A457" s="38" t="s">
        <v>66</v>
      </c>
      <c r="B457" s="27"/>
      <c r="C457" s="31"/>
      <c r="D457" s="17" t="s">
        <v>139</v>
      </c>
      <c r="E457" s="80"/>
      <c r="F457" s="18" t="s">
        <v>306</v>
      </c>
      <c r="G457" s="19">
        <f>SUM(G458,G471,G493,G506,G512,G543,G575)</f>
        <v>15497024.900000002</v>
      </c>
      <c r="J457" s="100">
        <f>'[1]2022-2023'!$W$337</f>
        <v>15497024.900000002</v>
      </c>
      <c r="K457" s="97">
        <f>G457-J457</f>
        <v>0</v>
      </c>
    </row>
    <row r="458" spans="1:11" ht="23.25" customHeight="1" x14ac:dyDescent="0.3">
      <c r="A458" s="21"/>
      <c r="B458" s="22">
        <v>1</v>
      </c>
      <c r="C458" s="31"/>
      <c r="D458" s="17" t="s">
        <v>140</v>
      </c>
      <c r="E458" s="80"/>
      <c r="F458" s="23" t="s">
        <v>307</v>
      </c>
      <c r="G458" s="24">
        <f>SUM(G459)</f>
        <v>1301415.8</v>
      </c>
      <c r="J458" s="100">
        <f>'[1]2022-2023'!$W$338</f>
        <v>1301415.8</v>
      </c>
      <c r="K458" s="97">
        <f>G458-J458</f>
        <v>0</v>
      </c>
    </row>
    <row r="459" spans="1:11" ht="17.25" customHeight="1" x14ac:dyDescent="0.3">
      <c r="A459" s="42"/>
      <c r="B459" s="27"/>
      <c r="C459" s="28">
        <v>1</v>
      </c>
      <c r="D459" s="29" t="s">
        <v>141</v>
      </c>
      <c r="E459" s="80"/>
      <c r="F459" s="30" t="s">
        <v>308</v>
      </c>
      <c r="G459" s="19">
        <f>SUM(G460,G467,G469)</f>
        <v>1301415.8</v>
      </c>
      <c r="J459" s="100"/>
      <c r="K459" s="97"/>
    </row>
    <row r="460" spans="1:11" ht="17.25" customHeight="1" x14ac:dyDescent="0.3">
      <c r="A460" s="42"/>
      <c r="B460" s="27"/>
      <c r="C460" s="31"/>
      <c r="D460" s="48" t="s">
        <v>11</v>
      </c>
      <c r="E460" s="83" t="s">
        <v>459</v>
      </c>
      <c r="F460" s="37" t="s">
        <v>309</v>
      </c>
      <c r="G460" s="19">
        <f>SUM(G461:G466)</f>
        <v>1216643.2</v>
      </c>
      <c r="J460" s="100"/>
      <c r="K460" s="97"/>
    </row>
    <row r="461" spans="1:11" x14ac:dyDescent="0.3">
      <c r="A461" s="42"/>
      <c r="B461" s="27"/>
      <c r="C461" s="31"/>
      <c r="D461" s="45"/>
      <c r="E461" s="82"/>
      <c r="F461" s="74" t="s">
        <v>177</v>
      </c>
      <c r="G461" s="33">
        <v>393005.4</v>
      </c>
      <c r="J461" s="100"/>
      <c r="K461" s="97"/>
    </row>
    <row r="462" spans="1:11" x14ac:dyDescent="0.3">
      <c r="A462" s="42"/>
      <c r="B462" s="27"/>
      <c r="C462" s="31"/>
      <c r="D462" s="45"/>
      <c r="E462" s="82"/>
      <c r="F462" s="74" t="s">
        <v>178</v>
      </c>
      <c r="G462" s="33">
        <v>145593.29999999999</v>
      </c>
      <c r="J462" s="100"/>
      <c r="K462" s="97"/>
    </row>
    <row r="463" spans="1:11" x14ac:dyDescent="0.3">
      <c r="A463" s="42"/>
      <c r="B463" s="27"/>
      <c r="C463" s="31"/>
      <c r="D463" s="45"/>
      <c r="E463" s="82"/>
      <c r="F463" s="74" t="s">
        <v>179</v>
      </c>
      <c r="G463" s="33">
        <v>59833.599999999999</v>
      </c>
      <c r="J463" s="100"/>
      <c r="K463" s="97"/>
    </row>
    <row r="464" spans="1:11" x14ac:dyDescent="0.3">
      <c r="A464" s="42"/>
      <c r="B464" s="27"/>
      <c r="C464" s="31"/>
      <c r="D464" s="45"/>
      <c r="E464" s="82"/>
      <c r="F464" s="74" t="s">
        <v>310</v>
      </c>
      <c r="G464" s="33">
        <v>221074.7</v>
      </c>
      <c r="J464" s="100"/>
      <c r="K464" s="97"/>
    </row>
    <row r="465" spans="1:11" x14ac:dyDescent="0.3">
      <c r="A465" s="42"/>
      <c r="B465" s="27"/>
      <c r="C465" s="31"/>
      <c r="D465" s="45"/>
      <c r="E465" s="82"/>
      <c r="F465" s="74" t="s">
        <v>311</v>
      </c>
      <c r="G465" s="33">
        <v>329211.8</v>
      </c>
      <c r="J465" s="100"/>
      <c r="K465" s="97"/>
    </row>
    <row r="466" spans="1:11" x14ac:dyDescent="0.3">
      <c r="A466" s="42"/>
      <c r="B466" s="27"/>
      <c r="C466" s="31"/>
      <c r="D466" s="45"/>
      <c r="E466" s="82"/>
      <c r="F466" s="74" t="s">
        <v>183</v>
      </c>
      <c r="G466" s="33">
        <v>67924.399999999994</v>
      </c>
      <c r="J466" s="100"/>
      <c r="K466" s="97"/>
    </row>
    <row r="467" spans="1:11" ht="33" customHeight="1" x14ac:dyDescent="0.3">
      <c r="A467" s="42"/>
      <c r="B467" s="27"/>
      <c r="C467" s="31"/>
      <c r="D467" s="48" t="s">
        <v>15</v>
      </c>
      <c r="E467" s="83" t="s">
        <v>460</v>
      </c>
      <c r="F467" s="37" t="s">
        <v>94</v>
      </c>
      <c r="G467" s="19">
        <f>SUM(G468)</f>
        <v>54772.6</v>
      </c>
      <c r="J467" s="100"/>
      <c r="K467" s="97"/>
    </row>
    <row r="468" spans="1:11" ht="16.5" customHeight="1" x14ac:dyDescent="0.3">
      <c r="A468" s="42"/>
      <c r="B468" s="27"/>
      <c r="C468" s="31"/>
      <c r="D468" s="45"/>
      <c r="E468" s="82"/>
      <c r="F468" s="74" t="s">
        <v>609</v>
      </c>
      <c r="G468" s="33">
        <v>54772.6</v>
      </c>
      <c r="J468" s="100"/>
      <c r="K468" s="97"/>
    </row>
    <row r="469" spans="1:11" ht="17.25" customHeight="1" x14ac:dyDescent="0.3">
      <c r="A469" s="42"/>
      <c r="B469" s="27"/>
      <c r="C469" s="31"/>
      <c r="D469" s="48" t="s">
        <v>16</v>
      </c>
      <c r="E469" s="83" t="s">
        <v>461</v>
      </c>
      <c r="F469" s="37" t="s">
        <v>0</v>
      </c>
      <c r="G469" s="19">
        <f>SUM(G470)</f>
        <v>30000</v>
      </c>
      <c r="J469" s="100"/>
      <c r="K469" s="97"/>
    </row>
    <row r="470" spans="1:11" x14ac:dyDescent="0.3">
      <c r="A470" s="42"/>
      <c r="B470" s="27"/>
      <c r="C470" s="31"/>
      <c r="D470" s="45"/>
      <c r="E470" s="82"/>
      <c r="F470" s="74" t="s">
        <v>509</v>
      </c>
      <c r="G470" s="33">
        <v>30000</v>
      </c>
      <c r="J470" s="100"/>
      <c r="K470" s="97"/>
    </row>
    <row r="471" spans="1:11" ht="17.25" customHeight="1" x14ac:dyDescent="0.3">
      <c r="A471" s="21"/>
      <c r="B471" s="22">
        <v>2</v>
      </c>
      <c r="C471" s="31"/>
      <c r="D471" s="17" t="s">
        <v>142</v>
      </c>
      <c r="E471" s="80"/>
      <c r="F471" s="23" t="s">
        <v>1</v>
      </c>
      <c r="G471" s="24">
        <f>SUM(G472)</f>
        <v>8926402</v>
      </c>
      <c r="J471" s="100">
        <f>'[1]2022-2023'!$W$343</f>
        <v>8926402</v>
      </c>
      <c r="K471" s="97">
        <f>G471-J471</f>
        <v>0</v>
      </c>
    </row>
    <row r="472" spans="1:11" ht="17.25" customHeight="1" x14ac:dyDescent="0.3">
      <c r="A472" s="42"/>
      <c r="B472" s="27"/>
      <c r="C472" s="28">
        <v>1</v>
      </c>
      <c r="D472" s="29" t="s">
        <v>143</v>
      </c>
      <c r="E472" s="80"/>
      <c r="F472" s="30" t="s">
        <v>1</v>
      </c>
      <c r="G472" s="19">
        <f>SUM(G483,G481,G473,G491,G489)</f>
        <v>8926402</v>
      </c>
      <c r="J472" s="100"/>
      <c r="K472" s="97"/>
    </row>
    <row r="473" spans="1:11" ht="33" customHeight="1" x14ac:dyDescent="0.3">
      <c r="A473" s="42"/>
      <c r="B473" s="27"/>
      <c r="C473" s="31"/>
      <c r="D473" s="48" t="s">
        <v>11</v>
      </c>
      <c r="E473" s="83" t="s">
        <v>462</v>
      </c>
      <c r="F473" s="37" t="s">
        <v>547</v>
      </c>
      <c r="G473" s="19">
        <f>SUM(G474:G480)</f>
        <v>3183992.1999999997</v>
      </c>
      <c r="J473" s="100"/>
      <c r="K473" s="97"/>
    </row>
    <row r="474" spans="1:11" x14ac:dyDescent="0.3">
      <c r="A474" s="42"/>
      <c r="B474" s="27"/>
      <c r="C474" s="31"/>
      <c r="D474" s="32"/>
      <c r="E474" s="80"/>
      <c r="F474" s="74" t="s">
        <v>609</v>
      </c>
      <c r="G474" s="33">
        <v>193031.7</v>
      </c>
      <c r="J474" s="100"/>
      <c r="K474" s="97"/>
    </row>
    <row r="475" spans="1:11" x14ac:dyDescent="0.3">
      <c r="A475" s="42"/>
      <c r="B475" s="27"/>
      <c r="C475" s="31"/>
      <c r="D475" s="45"/>
      <c r="E475" s="82"/>
      <c r="F475" s="74" t="s">
        <v>177</v>
      </c>
      <c r="G475" s="33">
        <v>2226868.7000000002</v>
      </c>
      <c r="J475" s="100"/>
      <c r="K475" s="97"/>
    </row>
    <row r="476" spans="1:11" x14ac:dyDescent="0.3">
      <c r="A476" s="42"/>
      <c r="B476" s="27"/>
      <c r="C476" s="31"/>
      <c r="D476" s="32"/>
      <c r="E476" s="80"/>
      <c r="F476" s="74" t="s">
        <v>178</v>
      </c>
      <c r="G476" s="33">
        <v>145735.79999999999</v>
      </c>
      <c r="J476" s="100"/>
      <c r="K476" s="97"/>
    </row>
    <row r="477" spans="1:11" x14ac:dyDescent="0.3">
      <c r="A477" s="42"/>
      <c r="B477" s="27"/>
      <c r="C477" s="31"/>
      <c r="D477" s="32"/>
      <c r="E477" s="80"/>
      <c r="F477" s="74" t="s">
        <v>179</v>
      </c>
      <c r="G477" s="33">
        <v>76615.8</v>
      </c>
      <c r="J477" s="100"/>
      <c r="K477" s="97"/>
    </row>
    <row r="478" spans="1:11" x14ac:dyDescent="0.3">
      <c r="A478" s="42"/>
      <c r="B478" s="27"/>
      <c r="C478" s="31"/>
      <c r="D478" s="32"/>
      <c r="E478" s="80"/>
      <c r="F478" s="74" t="s">
        <v>180</v>
      </c>
      <c r="G478" s="33">
        <v>156727.4</v>
      </c>
      <c r="J478" s="100"/>
      <c r="K478" s="97"/>
    </row>
    <row r="479" spans="1:11" x14ac:dyDescent="0.3">
      <c r="A479" s="42"/>
      <c r="B479" s="27"/>
      <c r="C479" s="31"/>
      <c r="D479" s="32"/>
      <c r="E479" s="80"/>
      <c r="F479" s="74" t="s">
        <v>181</v>
      </c>
      <c r="G479" s="33">
        <v>291148</v>
      </c>
      <c r="J479" s="100"/>
      <c r="K479" s="97"/>
    </row>
    <row r="480" spans="1:11" x14ac:dyDescent="0.3">
      <c r="A480" s="42"/>
      <c r="B480" s="27"/>
      <c r="C480" s="31"/>
      <c r="D480" s="32"/>
      <c r="E480" s="80"/>
      <c r="F480" s="74" t="s">
        <v>183</v>
      </c>
      <c r="G480" s="33">
        <v>93864.8</v>
      </c>
      <c r="J480" s="100"/>
      <c r="K480" s="97"/>
    </row>
    <row r="481" spans="1:11" ht="33" customHeight="1" x14ac:dyDescent="0.3">
      <c r="A481" s="42"/>
      <c r="B481" s="27"/>
      <c r="C481" s="31"/>
      <c r="D481" s="48" t="s">
        <v>15</v>
      </c>
      <c r="E481" s="83" t="s">
        <v>463</v>
      </c>
      <c r="F481" s="37" t="s">
        <v>334</v>
      </c>
      <c r="G481" s="19">
        <f>SUM(G482)</f>
        <v>98024</v>
      </c>
      <c r="J481" s="100"/>
      <c r="K481" s="97"/>
    </row>
    <row r="482" spans="1:11" x14ac:dyDescent="0.3">
      <c r="A482" s="42"/>
      <c r="B482" s="27"/>
      <c r="C482" s="31"/>
      <c r="D482" s="32"/>
      <c r="E482" s="80"/>
      <c r="F482" s="74" t="s">
        <v>609</v>
      </c>
      <c r="G482" s="33">
        <v>98024</v>
      </c>
      <c r="J482" s="100"/>
      <c r="K482" s="97"/>
    </row>
    <row r="483" spans="1:11" ht="33" customHeight="1" x14ac:dyDescent="0.3">
      <c r="A483" s="42"/>
      <c r="B483" s="27"/>
      <c r="C483" s="31"/>
      <c r="D483" s="48" t="s">
        <v>16</v>
      </c>
      <c r="E483" s="83" t="s">
        <v>464</v>
      </c>
      <c r="F483" s="37" t="s">
        <v>726</v>
      </c>
      <c r="G483" s="19">
        <f>SUM(G484:G488)</f>
        <v>5348385.8000000007</v>
      </c>
      <c r="J483" s="100"/>
      <c r="K483" s="97"/>
    </row>
    <row r="484" spans="1:11" x14ac:dyDescent="0.3">
      <c r="A484" s="42"/>
      <c r="B484" s="27"/>
      <c r="C484" s="31"/>
      <c r="D484" s="32"/>
      <c r="E484" s="80"/>
      <c r="F484" s="74" t="s">
        <v>178</v>
      </c>
      <c r="G484" s="33">
        <v>1502608</v>
      </c>
      <c r="J484" s="100"/>
      <c r="K484" s="97"/>
    </row>
    <row r="485" spans="1:11" x14ac:dyDescent="0.3">
      <c r="A485" s="42"/>
      <c r="B485" s="27"/>
      <c r="C485" s="31"/>
      <c r="D485" s="32"/>
      <c r="E485" s="80"/>
      <c r="F485" s="74" t="s">
        <v>180</v>
      </c>
      <c r="G485" s="33">
        <v>1882550.6</v>
      </c>
      <c r="J485" s="100"/>
      <c r="K485" s="97"/>
    </row>
    <row r="486" spans="1:11" x14ac:dyDescent="0.3">
      <c r="A486" s="42"/>
      <c r="B486" s="27"/>
      <c r="C486" s="31"/>
      <c r="D486" s="32"/>
      <c r="E486" s="80"/>
      <c r="F486" s="74" t="s">
        <v>181</v>
      </c>
      <c r="G486" s="33">
        <v>1724634.3</v>
      </c>
      <c r="J486" s="100"/>
      <c r="K486" s="97"/>
    </row>
    <row r="487" spans="1:11" x14ac:dyDescent="0.3">
      <c r="A487" s="42"/>
      <c r="B487" s="27"/>
      <c r="C487" s="31"/>
      <c r="D487" s="32"/>
      <c r="E487" s="80"/>
      <c r="F487" s="74" t="s">
        <v>182</v>
      </c>
      <c r="G487" s="33">
        <v>115261</v>
      </c>
      <c r="J487" s="100"/>
      <c r="K487" s="97"/>
    </row>
    <row r="488" spans="1:11" x14ac:dyDescent="0.3">
      <c r="A488" s="42"/>
      <c r="B488" s="27"/>
      <c r="C488" s="31"/>
      <c r="D488" s="32"/>
      <c r="E488" s="80"/>
      <c r="F488" s="74" t="s">
        <v>183</v>
      </c>
      <c r="G488" s="33">
        <v>123331.9</v>
      </c>
      <c r="J488" s="100"/>
      <c r="K488" s="97"/>
    </row>
    <row r="489" spans="1:11" ht="33" x14ac:dyDescent="0.3">
      <c r="A489" s="42"/>
      <c r="B489" s="27"/>
      <c r="C489" s="31"/>
      <c r="D489" s="32" t="s">
        <v>17</v>
      </c>
      <c r="E489" s="80" t="s">
        <v>675</v>
      </c>
      <c r="F489" s="37" t="s">
        <v>669</v>
      </c>
      <c r="G489" s="33">
        <f>SUM(G490)</f>
        <v>76000</v>
      </c>
      <c r="J489" s="100"/>
      <c r="K489" s="97"/>
    </row>
    <row r="490" spans="1:11" ht="15" customHeight="1" x14ac:dyDescent="0.3">
      <c r="A490" s="42"/>
      <c r="B490" s="27"/>
      <c r="C490" s="31"/>
      <c r="D490" s="32"/>
      <c r="E490" s="80"/>
      <c r="F490" s="74" t="s">
        <v>609</v>
      </c>
      <c r="G490" s="33">
        <v>76000</v>
      </c>
      <c r="J490" s="100"/>
      <c r="K490" s="97"/>
    </row>
    <row r="491" spans="1:11" ht="20.25" customHeight="1" x14ac:dyDescent="0.3">
      <c r="A491" s="42"/>
      <c r="B491" s="27"/>
      <c r="C491" s="31"/>
      <c r="D491" s="48" t="s">
        <v>51</v>
      </c>
      <c r="E491" s="80" t="s">
        <v>676</v>
      </c>
      <c r="F491" s="37" t="s">
        <v>656</v>
      </c>
      <c r="G491" s="19">
        <f>SUM(G492)</f>
        <v>220000</v>
      </c>
      <c r="J491" s="100"/>
      <c r="K491" s="97"/>
    </row>
    <row r="492" spans="1:11" x14ac:dyDescent="0.3">
      <c r="A492" s="42"/>
      <c r="B492" s="27"/>
      <c r="C492" s="31"/>
      <c r="D492" s="32"/>
      <c r="E492" s="80"/>
      <c r="F492" s="74" t="s">
        <v>607</v>
      </c>
      <c r="G492" s="33">
        <v>220000</v>
      </c>
      <c r="J492" s="100"/>
      <c r="K492" s="97"/>
    </row>
    <row r="493" spans="1:11" ht="33" customHeight="1" x14ac:dyDescent="0.3">
      <c r="A493" s="21"/>
      <c r="B493" s="22">
        <v>3</v>
      </c>
      <c r="C493" s="31"/>
      <c r="D493" s="17" t="s">
        <v>144</v>
      </c>
      <c r="E493" s="80"/>
      <c r="F493" s="23" t="s">
        <v>158</v>
      </c>
      <c r="G493" s="24">
        <f>SUM(G494,G497)</f>
        <v>942241.9</v>
      </c>
      <c r="J493" s="100">
        <f>'[1]2022-2023'!$W$350</f>
        <v>942241.9</v>
      </c>
      <c r="K493" s="97">
        <f>G493-J493</f>
        <v>0</v>
      </c>
    </row>
    <row r="494" spans="1:11" ht="17.25" customHeight="1" x14ac:dyDescent="0.3">
      <c r="A494" s="42"/>
      <c r="B494" s="27"/>
      <c r="C494" s="28">
        <v>1</v>
      </c>
      <c r="D494" s="29" t="s">
        <v>145</v>
      </c>
      <c r="E494" s="80"/>
      <c r="F494" s="30" t="s">
        <v>159</v>
      </c>
      <c r="G494" s="19">
        <f>SUM(G495)</f>
        <v>553180.9</v>
      </c>
      <c r="J494" s="100"/>
      <c r="K494" s="97"/>
    </row>
    <row r="495" spans="1:11" ht="17.25" customHeight="1" x14ac:dyDescent="0.3">
      <c r="A495" s="42"/>
      <c r="B495" s="27"/>
      <c r="C495" s="31"/>
      <c r="D495" s="32" t="s">
        <v>11</v>
      </c>
      <c r="E495" s="80" t="s">
        <v>465</v>
      </c>
      <c r="F495" s="37" t="s">
        <v>2</v>
      </c>
      <c r="G495" s="19">
        <f>SUM(G496)</f>
        <v>553180.9</v>
      </c>
      <c r="J495" s="100"/>
      <c r="K495" s="97"/>
    </row>
    <row r="496" spans="1:11" x14ac:dyDescent="0.3">
      <c r="A496" s="42"/>
      <c r="B496" s="27"/>
      <c r="C496" s="31"/>
      <c r="D496" s="32"/>
      <c r="E496" s="80"/>
      <c r="F496" s="74" t="s">
        <v>609</v>
      </c>
      <c r="G496" s="75">
        <v>553180.9</v>
      </c>
      <c r="J496" s="100"/>
      <c r="K496" s="97"/>
    </row>
    <row r="497" spans="1:11" ht="17.25" customHeight="1" x14ac:dyDescent="0.3">
      <c r="A497" s="42"/>
      <c r="B497" s="27"/>
      <c r="C497" s="28">
        <v>2</v>
      </c>
      <c r="D497" s="29" t="s">
        <v>146</v>
      </c>
      <c r="E497" s="80"/>
      <c r="F497" s="30" t="s">
        <v>3</v>
      </c>
      <c r="G497" s="19">
        <f>SUM(G498,G500,G502,G504)</f>
        <v>389061</v>
      </c>
      <c r="J497" s="100"/>
      <c r="K497" s="97"/>
    </row>
    <row r="498" spans="1:11" ht="49.5" customHeight="1" x14ac:dyDescent="0.3">
      <c r="A498" s="42"/>
      <c r="B498" s="27"/>
      <c r="C498" s="31"/>
      <c r="D498" s="32" t="s">
        <v>11</v>
      </c>
      <c r="E498" s="80" t="s">
        <v>466</v>
      </c>
      <c r="F498" s="37" t="s">
        <v>330</v>
      </c>
      <c r="G498" s="19">
        <f>SUM(G499)</f>
        <v>173260.3</v>
      </c>
      <c r="J498" s="100"/>
      <c r="K498" s="97"/>
    </row>
    <row r="499" spans="1:11" x14ac:dyDescent="0.3">
      <c r="A499" s="42"/>
      <c r="B499" s="27"/>
      <c r="C499" s="31"/>
      <c r="D499" s="32"/>
      <c r="E499" s="80"/>
      <c r="F499" s="74" t="s">
        <v>609</v>
      </c>
      <c r="G499" s="33">
        <v>173260.3</v>
      </c>
      <c r="J499" s="100"/>
      <c r="K499" s="97"/>
    </row>
    <row r="500" spans="1:11" ht="49.5" customHeight="1" x14ac:dyDescent="0.3">
      <c r="A500" s="42"/>
      <c r="B500" s="27"/>
      <c r="C500" s="31"/>
      <c r="D500" s="32" t="s">
        <v>15</v>
      </c>
      <c r="E500" s="80" t="s">
        <v>467</v>
      </c>
      <c r="F500" s="37" t="s">
        <v>641</v>
      </c>
      <c r="G500" s="19">
        <f>SUM(G501)</f>
        <v>75868.2</v>
      </c>
      <c r="J500" s="100"/>
      <c r="K500" s="97"/>
    </row>
    <row r="501" spans="1:11" x14ac:dyDescent="0.3">
      <c r="A501" s="42"/>
      <c r="B501" s="27"/>
      <c r="C501" s="31"/>
      <c r="D501" s="32"/>
      <c r="E501" s="80"/>
      <c r="F501" s="74" t="s">
        <v>609</v>
      </c>
      <c r="G501" s="33">
        <v>75868.2</v>
      </c>
      <c r="J501" s="100"/>
      <c r="K501" s="97"/>
    </row>
    <row r="502" spans="1:11" ht="49.5" customHeight="1" x14ac:dyDescent="0.3">
      <c r="A502" s="42"/>
      <c r="B502" s="27"/>
      <c r="C502" s="31"/>
      <c r="D502" s="32" t="s">
        <v>16</v>
      </c>
      <c r="E502" s="80" t="s">
        <v>468</v>
      </c>
      <c r="F502" s="37" t="s">
        <v>522</v>
      </c>
      <c r="G502" s="19">
        <f>SUM(G503)</f>
        <v>98551.4</v>
      </c>
      <c r="J502" s="100"/>
      <c r="K502" s="97"/>
    </row>
    <row r="503" spans="1:11" x14ac:dyDescent="0.3">
      <c r="A503" s="42"/>
      <c r="B503" s="27"/>
      <c r="C503" s="31"/>
      <c r="D503" s="32"/>
      <c r="E503" s="80"/>
      <c r="F503" s="74" t="s">
        <v>609</v>
      </c>
      <c r="G503" s="33">
        <v>98551.4</v>
      </c>
      <c r="J503" s="100"/>
      <c r="K503" s="97"/>
    </row>
    <row r="504" spans="1:11" ht="49.5" customHeight="1" x14ac:dyDescent="0.3">
      <c r="A504" s="42"/>
      <c r="B504" s="27"/>
      <c r="C504" s="31"/>
      <c r="D504" s="32" t="s">
        <v>17</v>
      </c>
      <c r="E504" s="80" t="s">
        <v>469</v>
      </c>
      <c r="F504" s="37" t="s">
        <v>162</v>
      </c>
      <c r="G504" s="19">
        <f>SUM(G505)</f>
        <v>41381.1</v>
      </c>
      <c r="J504" s="100"/>
      <c r="K504" s="97"/>
    </row>
    <row r="505" spans="1:11" x14ac:dyDescent="0.3">
      <c r="A505" s="42"/>
      <c r="B505" s="27"/>
      <c r="C505" s="31"/>
      <c r="D505" s="32"/>
      <c r="E505" s="80"/>
      <c r="F505" s="74" t="s">
        <v>609</v>
      </c>
      <c r="G505" s="33">
        <v>41381.1</v>
      </c>
      <c r="J505" s="100"/>
      <c r="K505" s="97"/>
    </row>
    <row r="506" spans="1:11" ht="18" customHeight="1" x14ac:dyDescent="0.3">
      <c r="A506" s="21"/>
      <c r="B506" s="22">
        <v>4</v>
      </c>
      <c r="C506" s="31"/>
      <c r="D506" s="17" t="s">
        <v>147</v>
      </c>
      <c r="E506" s="80"/>
      <c r="F506" s="23" t="s">
        <v>4</v>
      </c>
      <c r="G506" s="24">
        <f>SUM(G507)</f>
        <v>1274953.1000000001</v>
      </c>
      <c r="J506" s="100">
        <f>'[1]2022-2023'!$W$358</f>
        <v>1274953.1000000001</v>
      </c>
      <c r="K506" s="97">
        <f>G506-J506</f>
        <v>0</v>
      </c>
    </row>
    <row r="507" spans="1:11" ht="17.25" customHeight="1" x14ac:dyDescent="0.3">
      <c r="A507" s="42"/>
      <c r="B507" s="27"/>
      <c r="C507" s="28">
        <v>1</v>
      </c>
      <c r="D507" s="29" t="s">
        <v>148</v>
      </c>
      <c r="E507" s="80"/>
      <c r="F507" s="30" t="s">
        <v>5</v>
      </c>
      <c r="G507" s="19">
        <f>SUM(G508,G510)</f>
        <v>1274953.1000000001</v>
      </c>
      <c r="J507" s="100"/>
      <c r="K507" s="97"/>
    </row>
    <row r="508" spans="1:11" ht="49.5" customHeight="1" x14ac:dyDescent="0.3">
      <c r="A508" s="42"/>
      <c r="B508" s="27"/>
      <c r="C508" s="31"/>
      <c r="D508" s="32" t="s">
        <v>11</v>
      </c>
      <c r="E508" s="80" t="s">
        <v>470</v>
      </c>
      <c r="F508" s="37" t="s">
        <v>331</v>
      </c>
      <c r="G508" s="19">
        <f>SUM(G509)</f>
        <v>644640.69999999995</v>
      </c>
      <c r="J508" s="100"/>
      <c r="K508" s="97"/>
    </row>
    <row r="509" spans="1:11" x14ac:dyDescent="0.3">
      <c r="A509" s="42"/>
      <c r="B509" s="27"/>
      <c r="C509" s="31"/>
      <c r="D509" s="32"/>
      <c r="E509" s="80"/>
      <c r="F509" s="74" t="s">
        <v>609</v>
      </c>
      <c r="G509" s="33">
        <v>644640.69999999995</v>
      </c>
      <c r="J509" s="100"/>
      <c r="K509" s="97"/>
    </row>
    <row r="510" spans="1:11" ht="33" customHeight="1" x14ac:dyDescent="0.3">
      <c r="A510" s="42"/>
      <c r="B510" s="27"/>
      <c r="C510" s="31"/>
      <c r="D510" s="32" t="s">
        <v>15</v>
      </c>
      <c r="E510" s="80" t="s">
        <v>500</v>
      </c>
      <c r="F510" s="37" t="s">
        <v>503</v>
      </c>
      <c r="G510" s="19">
        <f>SUM(G511)</f>
        <v>630312.4</v>
      </c>
      <c r="J510" s="100"/>
      <c r="K510" s="97"/>
    </row>
    <row r="511" spans="1:11" x14ac:dyDescent="0.3">
      <c r="A511" s="42"/>
      <c r="B511" s="27"/>
      <c r="C511" s="31"/>
      <c r="D511" s="32"/>
      <c r="E511" s="80"/>
      <c r="F511" s="74" t="s">
        <v>609</v>
      </c>
      <c r="G511" s="33">
        <v>630312.4</v>
      </c>
      <c r="J511" s="100"/>
      <c r="K511" s="97"/>
    </row>
    <row r="512" spans="1:11" ht="17.25" customHeight="1" x14ac:dyDescent="0.3">
      <c r="A512" s="21"/>
      <c r="B512" s="22">
        <v>5</v>
      </c>
      <c r="C512" s="31"/>
      <c r="D512" s="17" t="s">
        <v>149</v>
      </c>
      <c r="E512" s="80"/>
      <c r="F512" s="23" t="s">
        <v>6</v>
      </c>
      <c r="G512" s="24">
        <f>SUM(G513,G536)</f>
        <v>1147088.3</v>
      </c>
      <c r="J512" s="100">
        <f>'[1]2022-2023'!$W$363</f>
        <v>1147088.3</v>
      </c>
      <c r="K512" s="97">
        <f>G512-J512</f>
        <v>0</v>
      </c>
    </row>
    <row r="513" spans="1:11" ht="17.25" customHeight="1" x14ac:dyDescent="0.3">
      <c r="A513" s="42"/>
      <c r="B513" s="27"/>
      <c r="C513" s="28">
        <v>1</v>
      </c>
      <c r="D513" s="29" t="s">
        <v>150</v>
      </c>
      <c r="E513" s="80"/>
      <c r="F513" s="30" t="s">
        <v>7</v>
      </c>
      <c r="G513" s="19">
        <f>SUM(G514,G521,G527,G534)</f>
        <v>933151.6</v>
      </c>
      <c r="J513" s="100"/>
      <c r="K513" s="97"/>
    </row>
    <row r="514" spans="1:11" ht="33" customHeight="1" x14ac:dyDescent="0.3">
      <c r="A514" s="42"/>
      <c r="B514" s="27"/>
      <c r="C514" s="31"/>
      <c r="D514" s="32" t="s">
        <v>11</v>
      </c>
      <c r="E514" s="80" t="s">
        <v>471</v>
      </c>
      <c r="F514" s="37" t="s">
        <v>501</v>
      </c>
      <c r="G514" s="19">
        <f>SUM(G515:G520)</f>
        <v>279886.3</v>
      </c>
      <c r="J514" s="100"/>
      <c r="K514" s="97"/>
    </row>
    <row r="515" spans="1:11" x14ac:dyDescent="0.3">
      <c r="A515" s="42"/>
      <c r="B515" s="27"/>
      <c r="C515" s="31"/>
      <c r="D515" s="32"/>
      <c r="E515" s="80"/>
      <c r="F515" s="74" t="s">
        <v>177</v>
      </c>
      <c r="G515" s="33">
        <v>139171.9</v>
      </c>
      <c r="J515" s="100"/>
      <c r="K515" s="97"/>
    </row>
    <row r="516" spans="1:11" x14ac:dyDescent="0.3">
      <c r="A516" s="42"/>
      <c r="B516" s="27"/>
      <c r="C516" s="31"/>
      <c r="D516" s="32"/>
      <c r="E516" s="80"/>
      <c r="F516" s="74" t="s">
        <v>178</v>
      </c>
      <c r="G516" s="33">
        <v>29440.2</v>
      </c>
      <c r="J516" s="100"/>
      <c r="K516" s="97"/>
    </row>
    <row r="517" spans="1:11" x14ac:dyDescent="0.3">
      <c r="A517" s="42"/>
      <c r="B517" s="27"/>
      <c r="C517" s="31"/>
      <c r="D517" s="32"/>
      <c r="E517" s="80"/>
      <c r="F517" s="74" t="s">
        <v>179</v>
      </c>
      <c r="G517" s="33">
        <v>36567.5</v>
      </c>
      <c r="J517" s="100"/>
      <c r="K517" s="97"/>
    </row>
    <row r="518" spans="1:11" x14ac:dyDescent="0.3">
      <c r="A518" s="42"/>
      <c r="B518" s="27"/>
      <c r="C518" s="31"/>
      <c r="D518" s="32"/>
      <c r="E518" s="80"/>
      <c r="F518" s="74" t="s">
        <v>180</v>
      </c>
      <c r="G518" s="33">
        <v>29803.3</v>
      </c>
      <c r="J518" s="100"/>
      <c r="K518" s="97"/>
    </row>
    <row r="519" spans="1:11" x14ac:dyDescent="0.3">
      <c r="A519" s="42"/>
      <c r="B519" s="27"/>
      <c r="C519" s="31"/>
      <c r="D519" s="32"/>
      <c r="E519" s="80"/>
      <c r="F519" s="74" t="s">
        <v>181</v>
      </c>
      <c r="G519" s="33">
        <v>23367.4</v>
      </c>
      <c r="J519" s="100"/>
      <c r="K519" s="97"/>
    </row>
    <row r="520" spans="1:11" x14ac:dyDescent="0.3">
      <c r="A520" s="42"/>
      <c r="B520" s="27"/>
      <c r="C520" s="31"/>
      <c r="D520" s="32"/>
      <c r="E520" s="80"/>
      <c r="F520" s="74" t="s">
        <v>183</v>
      </c>
      <c r="G520" s="33">
        <v>21536</v>
      </c>
      <c r="J520" s="100"/>
      <c r="K520" s="97"/>
    </row>
    <row r="521" spans="1:11" ht="17.25" customHeight="1" x14ac:dyDescent="0.3">
      <c r="A521" s="42"/>
      <c r="B521" s="27"/>
      <c r="C521" s="31"/>
      <c r="D521" s="36" t="s">
        <v>15</v>
      </c>
      <c r="E521" s="80" t="s">
        <v>472</v>
      </c>
      <c r="F521" s="37" t="s">
        <v>341</v>
      </c>
      <c r="G521" s="19">
        <f>SUM(G522:G526)</f>
        <v>399976.9</v>
      </c>
      <c r="J521" s="100"/>
      <c r="K521" s="97"/>
    </row>
    <row r="522" spans="1:11" x14ac:dyDescent="0.3">
      <c r="A522" s="42"/>
      <c r="B522" s="27"/>
      <c r="C522" s="31"/>
      <c r="D522" s="36"/>
      <c r="E522" s="81"/>
      <c r="F522" s="74" t="s">
        <v>178</v>
      </c>
      <c r="G522" s="33">
        <v>96196.6</v>
      </c>
      <c r="J522" s="100"/>
      <c r="K522" s="97"/>
    </row>
    <row r="523" spans="1:11" x14ac:dyDescent="0.3">
      <c r="A523" s="42"/>
      <c r="B523" s="27"/>
      <c r="C523" s="31"/>
      <c r="D523" s="36"/>
      <c r="E523" s="81"/>
      <c r="F523" s="74" t="s">
        <v>179</v>
      </c>
      <c r="G523" s="33">
        <v>77568.5</v>
      </c>
      <c r="J523" s="100"/>
      <c r="K523" s="97"/>
    </row>
    <row r="524" spans="1:11" x14ac:dyDescent="0.3">
      <c r="A524" s="42"/>
      <c r="B524" s="27"/>
      <c r="C524" s="31"/>
      <c r="D524" s="36"/>
      <c r="E524" s="81"/>
      <c r="F524" s="74" t="s">
        <v>180</v>
      </c>
      <c r="G524" s="33">
        <v>82935.100000000006</v>
      </c>
      <c r="J524" s="100"/>
      <c r="K524" s="97"/>
    </row>
    <row r="525" spans="1:11" x14ac:dyDescent="0.3">
      <c r="A525" s="42"/>
      <c r="B525" s="27"/>
      <c r="C525" s="31"/>
      <c r="D525" s="36"/>
      <c r="E525" s="81"/>
      <c r="F525" s="74" t="s">
        <v>181</v>
      </c>
      <c r="G525" s="33">
        <v>92490.6</v>
      </c>
      <c r="J525" s="100"/>
      <c r="K525" s="97"/>
    </row>
    <row r="526" spans="1:11" x14ac:dyDescent="0.3">
      <c r="A526" s="42"/>
      <c r="B526" s="27"/>
      <c r="C526" s="31"/>
      <c r="D526" s="36"/>
      <c r="E526" s="81"/>
      <c r="F526" s="74" t="s">
        <v>183</v>
      </c>
      <c r="G526" s="33">
        <v>50786.1</v>
      </c>
      <c r="J526" s="100"/>
      <c r="K526" s="97"/>
    </row>
    <row r="527" spans="1:11" ht="17.25" customHeight="1" x14ac:dyDescent="0.3">
      <c r="A527" s="42"/>
      <c r="B527" s="27"/>
      <c r="C527" s="31"/>
      <c r="D527" s="36" t="s">
        <v>16</v>
      </c>
      <c r="E527" s="80" t="s">
        <v>473</v>
      </c>
      <c r="F527" s="37" t="s">
        <v>8</v>
      </c>
      <c r="G527" s="19">
        <f>SUM(G528:G533)</f>
        <v>214531.6</v>
      </c>
      <c r="J527" s="100"/>
      <c r="K527" s="97"/>
    </row>
    <row r="528" spans="1:11" x14ac:dyDescent="0.3">
      <c r="A528" s="42"/>
      <c r="B528" s="27"/>
      <c r="C528" s="31"/>
      <c r="D528" s="32"/>
      <c r="E528" s="80"/>
      <c r="F528" s="74" t="s">
        <v>609</v>
      </c>
      <c r="G528" s="33">
        <v>67688</v>
      </c>
      <c r="J528" s="100"/>
      <c r="K528" s="97"/>
    </row>
    <row r="529" spans="1:11" x14ac:dyDescent="0.3">
      <c r="A529" s="42"/>
      <c r="B529" s="27"/>
      <c r="C529" s="31"/>
      <c r="D529" s="32"/>
      <c r="E529" s="80"/>
      <c r="F529" s="74" t="s">
        <v>178</v>
      </c>
      <c r="G529" s="33">
        <v>21771.9</v>
      </c>
      <c r="J529" s="100"/>
      <c r="K529" s="97"/>
    </row>
    <row r="530" spans="1:11" x14ac:dyDescent="0.3">
      <c r="A530" s="42"/>
      <c r="B530" s="27"/>
      <c r="C530" s="31"/>
      <c r="D530" s="32"/>
      <c r="E530" s="80"/>
      <c r="F530" s="74" t="s">
        <v>179</v>
      </c>
      <c r="G530" s="33">
        <v>14285.4</v>
      </c>
      <c r="J530" s="100"/>
      <c r="K530" s="97"/>
    </row>
    <row r="531" spans="1:11" x14ac:dyDescent="0.3">
      <c r="A531" s="42"/>
      <c r="B531" s="27"/>
      <c r="C531" s="31"/>
      <c r="D531" s="32"/>
      <c r="E531" s="80"/>
      <c r="F531" s="74" t="s">
        <v>180</v>
      </c>
      <c r="G531" s="33">
        <v>34483.599999999999</v>
      </c>
      <c r="J531" s="100"/>
      <c r="K531" s="97"/>
    </row>
    <row r="532" spans="1:11" x14ac:dyDescent="0.3">
      <c r="A532" s="42"/>
      <c r="B532" s="27"/>
      <c r="C532" s="31"/>
      <c r="D532" s="32"/>
      <c r="E532" s="80"/>
      <c r="F532" s="74" t="s">
        <v>181</v>
      </c>
      <c r="G532" s="33">
        <v>58597</v>
      </c>
      <c r="J532" s="100"/>
      <c r="K532" s="97"/>
    </row>
    <row r="533" spans="1:11" x14ac:dyDescent="0.3">
      <c r="A533" s="42"/>
      <c r="B533" s="27"/>
      <c r="C533" s="31"/>
      <c r="D533" s="32"/>
      <c r="E533" s="80"/>
      <c r="F533" s="74" t="s">
        <v>183</v>
      </c>
      <c r="G533" s="33">
        <v>17705.7</v>
      </c>
      <c r="J533" s="100"/>
      <c r="K533" s="97"/>
    </row>
    <row r="534" spans="1:11" ht="33" customHeight="1" x14ac:dyDescent="0.3">
      <c r="A534" s="42"/>
      <c r="B534" s="27"/>
      <c r="C534" s="31"/>
      <c r="D534" s="36" t="s">
        <v>17</v>
      </c>
      <c r="E534" s="80" t="s">
        <v>474</v>
      </c>
      <c r="F534" s="37" t="s">
        <v>342</v>
      </c>
      <c r="G534" s="19">
        <f>SUM(G535)</f>
        <v>38756.800000000003</v>
      </c>
      <c r="J534" s="100"/>
      <c r="K534" s="97"/>
    </row>
    <row r="535" spans="1:11" x14ac:dyDescent="0.3">
      <c r="A535" s="42"/>
      <c r="B535" s="27"/>
      <c r="C535" s="31"/>
      <c r="D535" s="32"/>
      <c r="E535" s="80"/>
      <c r="F535" s="74" t="s">
        <v>609</v>
      </c>
      <c r="G535" s="33">
        <v>38756.800000000003</v>
      </c>
      <c r="J535" s="100"/>
      <c r="K535" s="97"/>
    </row>
    <row r="536" spans="1:11" ht="17.25" customHeight="1" x14ac:dyDescent="0.3">
      <c r="A536" s="42"/>
      <c r="B536" s="27"/>
      <c r="C536" s="28">
        <v>2</v>
      </c>
      <c r="D536" s="29" t="s">
        <v>151</v>
      </c>
      <c r="E536" s="80"/>
      <c r="F536" s="30" t="s">
        <v>9</v>
      </c>
      <c r="G536" s="19">
        <f>SUM(G537,G539,G541)</f>
        <v>213936.7</v>
      </c>
      <c r="J536" s="100"/>
      <c r="K536" s="97"/>
    </row>
    <row r="537" spans="1:11" ht="33" x14ac:dyDescent="0.3">
      <c r="A537" s="42"/>
      <c r="B537" s="27"/>
      <c r="C537" s="28"/>
      <c r="D537" s="32" t="s">
        <v>11</v>
      </c>
      <c r="E537" s="80" t="s">
        <v>646</v>
      </c>
      <c r="F537" s="30" t="s">
        <v>645</v>
      </c>
      <c r="G537" s="19">
        <f>SUM(G538)</f>
        <v>16000</v>
      </c>
      <c r="J537" s="100"/>
      <c r="K537" s="97"/>
    </row>
    <row r="538" spans="1:11" ht="17.25" customHeight="1" x14ac:dyDescent="0.3">
      <c r="A538" s="42"/>
      <c r="B538" s="27"/>
      <c r="C538" s="28"/>
      <c r="D538" s="29"/>
      <c r="E538" s="80"/>
      <c r="F538" s="74" t="s">
        <v>510</v>
      </c>
      <c r="G538" s="19">
        <v>16000</v>
      </c>
      <c r="J538" s="100"/>
      <c r="K538" s="97"/>
    </row>
    <row r="539" spans="1:11" ht="17.25" customHeight="1" x14ac:dyDescent="0.3">
      <c r="A539" s="42"/>
      <c r="B539" s="27"/>
      <c r="C539" s="31"/>
      <c r="D539" s="32" t="s">
        <v>15</v>
      </c>
      <c r="E539" s="80" t="s">
        <v>555</v>
      </c>
      <c r="F539" s="37" t="s">
        <v>527</v>
      </c>
      <c r="G539" s="19">
        <f>SUM(G540)</f>
        <v>152936.70000000001</v>
      </c>
      <c r="J539" s="100"/>
      <c r="K539" s="97"/>
    </row>
    <row r="540" spans="1:11" x14ac:dyDescent="0.3">
      <c r="A540" s="42"/>
      <c r="B540" s="27"/>
      <c r="C540" s="31"/>
      <c r="D540" s="32"/>
      <c r="E540" s="80"/>
      <c r="F540" s="74" t="s">
        <v>609</v>
      </c>
      <c r="G540" s="33">
        <v>152936.70000000001</v>
      </c>
      <c r="J540" s="100"/>
      <c r="K540" s="97"/>
    </row>
    <row r="541" spans="1:11" x14ac:dyDescent="0.3">
      <c r="A541" s="42"/>
      <c r="B541" s="27"/>
      <c r="C541" s="31"/>
      <c r="D541" s="32" t="s">
        <v>16</v>
      </c>
      <c r="E541" s="80" t="s">
        <v>680</v>
      </c>
      <c r="F541" s="37" t="s">
        <v>679</v>
      </c>
      <c r="G541" s="19">
        <f>SUM(G542)</f>
        <v>45000</v>
      </c>
      <c r="J541" s="100"/>
      <c r="K541" s="97"/>
    </row>
    <row r="542" spans="1:11" x14ac:dyDescent="0.3">
      <c r="A542" s="42"/>
      <c r="B542" s="27"/>
      <c r="C542" s="31"/>
      <c r="D542" s="32"/>
      <c r="E542" s="80"/>
      <c r="F542" s="74" t="s">
        <v>609</v>
      </c>
      <c r="G542" s="33">
        <v>45000</v>
      </c>
      <c r="J542" s="100"/>
      <c r="K542" s="97"/>
    </row>
    <row r="543" spans="1:11" ht="19.5" customHeight="1" x14ac:dyDescent="0.3">
      <c r="A543" s="21"/>
      <c r="B543" s="22">
        <v>6</v>
      </c>
      <c r="C543" s="31"/>
      <c r="D543" s="17" t="s">
        <v>152</v>
      </c>
      <c r="E543" s="80"/>
      <c r="F543" s="23" t="s">
        <v>10</v>
      </c>
      <c r="G543" s="24">
        <f>SUM(G544)</f>
        <v>1272227.3999999999</v>
      </c>
      <c r="J543" s="100">
        <f>'[1]2022-2023'!$W$373</f>
        <v>1272227.3999999999</v>
      </c>
      <c r="K543" s="97">
        <f>G543-J543</f>
        <v>0</v>
      </c>
    </row>
    <row r="544" spans="1:11" ht="17.25" customHeight="1" x14ac:dyDescent="0.3">
      <c r="A544" s="42"/>
      <c r="B544" s="27"/>
      <c r="C544" s="28">
        <v>1</v>
      </c>
      <c r="D544" s="29" t="s">
        <v>153</v>
      </c>
      <c r="E544" s="80"/>
      <c r="F544" s="30" t="s">
        <v>10</v>
      </c>
      <c r="G544" s="19">
        <f>SUM(G545,G551,G553,G555,G557,G560,G563,G565,G567,G547,G569,G549,G571,G573)</f>
        <v>1272227.3999999999</v>
      </c>
      <c r="J544" s="100"/>
      <c r="K544" s="97"/>
    </row>
    <row r="545" spans="1:11" ht="17.25" customHeight="1" x14ac:dyDescent="0.3">
      <c r="A545" s="42"/>
      <c r="B545" s="27"/>
      <c r="C545" s="31"/>
      <c r="D545" s="32" t="s">
        <v>11</v>
      </c>
      <c r="E545" s="80" t="s">
        <v>570</v>
      </c>
      <c r="F545" s="37" t="s">
        <v>579</v>
      </c>
      <c r="G545" s="19">
        <f>SUM(G546)</f>
        <v>15000</v>
      </c>
      <c r="J545" s="100"/>
      <c r="K545" s="97"/>
    </row>
    <row r="546" spans="1:11" x14ac:dyDescent="0.3">
      <c r="A546" s="42"/>
      <c r="B546" s="27"/>
      <c r="C546" s="31"/>
      <c r="D546" s="32"/>
      <c r="E546" s="80"/>
      <c r="F546" s="74" t="s">
        <v>609</v>
      </c>
      <c r="G546" s="33">
        <v>15000</v>
      </c>
      <c r="J546" s="100"/>
      <c r="K546" s="97"/>
    </row>
    <row r="547" spans="1:11" ht="33" customHeight="1" x14ac:dyDescent="0.3">
      <c r="A547" s="42"/>
      <c r="B547" s="27"/>
      <c r="C547" s="31"/>
      <c r="D547" s="32" t="s">
        <v>15</v>
      </c>
      <c r="E547" s="80" t="s">
        <v>475</v>
      </c>
      <c r="F547" s="37" t="s">
        <v>165</v>
      </c>
      <c r="G547" s="19">
        <f>SUM(G548)</f>
        <v>83213</v>
      </c>
      <c r="J547" s="100"/>
      <c r="K547" s="97"/>
    </row>
    <row r="548" spans="1:11" x14ac:dyDescent="0.3">
      <c r="A548" s="42"/>
      <c r="B548" s="27"/>
      <c r="C548" s="31"/>
      <c r="D548" s="32"/>
      <c r="E548" s="80"/>
      <c r="F548" s="74" t="s">
        <v>609</v>
      </c>
      <c r="G548" s="33">
        <v>83213</v>
      </c>
      <c r="J548" s="100"/>
      <c r="K548" s="97"/>
    </row>
    <row r="549" spans="1:11" ht="33" x14ac:dyDescent="0.3">
      <c r="A549" s="42"/>
      <c r="B549" s="27"/>
      <c r="C549" s="31"/>
      <c r="D549" s="32" t="s">
        <v>16</v>
      </c>
      <c r="E549" s="80" t="s">
        <v>476</v>
      </c>
      <c r="F549" s="37" t="s">
        <v>596</v>
      </c>
      <c r="G549" s="19">
        <f>SUM(G550)</f>
        <v>900000</v>
      </c>
      <c r="J549" s="100"/>
      <c r="K549" s="97"/>
    </row>
    <row r="550" spans="1:11" x14ac:dyDescent="0.3">
      <c r="A550" s="42"/>
      <c r="B550" s="27"/>
      <c r="C550" s="31"/>
      <c r="D550" s="32"/>
      <c r="E550" s="80"/>
      <c r="F550" s="74" t="s">
        <v>609</v>
      </c>
      <c r="G550" s="33">
        <v>900000</v>
      </c>
      <c r="J550" s="100"/>
      <c r="K550" s="97"/>
    </row>
    <row r="551" spans="1:11" ht="33" customHeight="1" x14ac:dyDescent="0.3">
      <c r="A551" s="21"/>
      <c r="B551" s="27"/>
      <c r="C551" s="31"/>
      <c r="D551" s="32" t="s">
        <v>17</v>
      </c>
      <c r="E551" s="80" t="s">
        <v>556</v>
      </c>
      <c r="F551" s="37" t="s">
        <v>528</v>
      </c>
      <c r="G551" s="19">
        <f>SUM(G552)</f>
        <v>150000</v>
      </c>
      <c r="J551" s="100"/>
      <c r="K551" s="97"/>
    </row>
    <row r="552" spans="1:11" x14ac:dyDescent="0.3">
      <c r="A552" s="42"/>
      <c r="B552" s="27"/>
      <c r="C552" s="31"/>
      <c r="D552" s="32"/>
      <c r="E552" s="80"/>
      <c r="F552" s="74" t="s">
        <v>609</v>
      </c>
      <c r="G552" s="33">
        <v>150000</v>
      </c>
      <c r="J552" s="100"/>
      <c r="K552" s="97"/>
    </row>
    <row r="553" spans="1:11" ht="17.25" customHeight="1" x14ac:dyDescent="0.3">
      <c r="A553" s="21"/>
      <c r="B553" s="27"/>
      <c r="C553" s="31"/>
      <c r="D553" s="32" t="s">
        <v>51</v>
      </c>
      <c r="E553" s="80" t="s">
        <v>557</v>
      </c>
      <c r="F553" s="37" t="s">
        <v>300</v>
      </c>
      <c r="G553" s="19">
        <f>SUM(G554)</f>
        <v>7796</v>
      </c>
      <c r="J553" s="100"/>
      <c r="K553" s="97"/>
    </row>
    <row r="554" spans="1:11" x14ac:dyDescent="0.3">
      <c r="A554" s="42"/>
      <c r="B554" s="27"/>
      <c r="C554" s="31"/>
      <c r="D554" s="32"/>
      <c r="E554" s="80"/>
      <c r="F554" s="74" t="s">
        <v>609</v>
      </c>
      <c r="G554" s="33">
        <v>7796</v>
      </c>
      <c r="J554" s="100"/>
      <c r="K554" s="97"/>
    </row>
    <row r="555" spans="1:11" ht="17.25" customHeight="1" x14ac:dyDescent="0.3">
      <c r="A555" s="21"/>
      <c r="B555" s="27"/>
      <c r="C555" s="31"/>
      <c r="D555" s="32" t="s">
        <v>52</v>
      </c>
      <c r="E555" s="80" t="s">
        <v>558</v>
      </c>
      <c r="F555" s="37" t="s">
        <v>529</v>
      </c>
      <c r="G555" s="19">
        <f>SUM(G556)</f>
        <v>30000</v>
      </c>
      <c r="J555" s="100"/>
      <c r="K555" s="97"/>
    </row>
    <row r="556" spans="1:11" x14ac:dyDescent="0.3">
      <c r="A556" s="42"/>
      <c r="B556" s="27"/>
      <c r="C556" s="31"/>
      <c r="D556" s="32"/>
      <c r="E556" s="80"/>
      <c r="F556" s="74" t="s">
        <v>609</v>
      </c>
      <c r="G556" s="33">
        <v>30000</v>
      </c>
      <c r="J556" s="100"/>
      <c r="K556" s="97"/>
    </row>
    <row r="557" spans="1:11" ht="17.25" customHeight="1" x14ac:dyDescent="0.3">
      <c r="A557" s="21"/>
      <c r="B557" s="27"/>
      <c r="C557" s="31"/>
      <c r="D557" s="32" t="s">
        <v>64</v>
      </c>
      <c r="E557" s="80" t="s">
        <v>559</v>
      </c>
      <c r="F557" s="37" t="s">
        <v>571</v>
      </c>
      <c r="G557" s="19">
        <f>SUM(G558:G559)</f>
        <v>22793.200000000001</v>
      </c>
      <c r="J557" s="100"/>
      <c r="K557" s="97"/>
    </row>
    <row r="558" spans="1:11" x14ac:dyDescent="0.3">
      <c r="A558" s="42"/>
      <c r="B558" s="27"/>
      <c r="C558" s="31"/>
      <c r="D558" s="32"/>
      <c r="E558" s="80"/>
      <c r="F558" s="74" t="s">
        <v>609</v>
      </c>
      <c r="G558" s="33">
        <v>22593.200000000001</v>
      </c>
      <c r="J558" s="100"/>
      <c r="K558" s="97"/>
    </row>
    <row r="559" spans="1:11" x14ac:dyDescent="0.3">
      <c r="A559" s="42"/>
      <c r="B559" s="27"/>
      <c r="C559" s="31"/>
      <c r="D559" s="32"/>
      <c r="E559" s="80"/>
      <c r="F559" s="74" t="s">
        <v>177</v>
      </c>
      <c r="G559" s="33">
        <v>200</v>
      </c>
      <c r="J559" s="100"/>
      <c r="K559" s="97"/>
    </row>
    <row r="560" spans="1:11" x14ac:dyDescent="0.3">
      <c r="A560" s="42"/>
      <c r="B560" s="27"/>
      <c r="C560" s="31"/>
      <c r="D560" s="32" t="s">
        <v>65</v>
      </c>
      <c r="E560" s="80" t="s">
        <v>560</v>
      </c>
      <c r="F560" s="37" t="s">
        <v>577</v>
      </c>
      <c r="G560" s="19">
        <f>SUM(G561:G562)</f>
        <v>8571.7000000000007</v>
      </c>
      <c r="J560" s="100"/>
      <c r="K560" s="97"/>
    </row>
    <row r="561" spans="1:11" x14ac:dyDescent="0.3">
      <c r="A561" s="42"/>
      <c r="B561" s="27"/>
      <c r="C561" s="31"/>
      <c r="D561" s="32"/>
      <c r="E561" s="80"/>
      <c r="F561" s="74" t="s">
        <v>609</v>
      </c>
      <c r="G561" s="33">
        <v>8471.7000000000007</v>
      </c>
      <c r="J561" s="100"/>
      <c r="K561" s="97"/>
    </row>
    <row r="562" spans="1:11" x14ac:dyDescent="0.3">
      <c r="A562" s="42"/>
      <c r="B562" s="27"/>
      <c r="C562" s="31"/>
      <c r="D562" s="32"/>
      <c r="E562" s="80"/>
      <c r="F562" s="74" t="s">
        <v>177</v>
      </c>
      <c r="G562" s="33">
        <v>100</v>
      </c>
      <c r="J562" s="100"/>
      <c r="K562" s="97"/>
    </row>
    <row r="563" spans="1:11" ht="17.25" customHeight="1" x14ac:dyDescent="0.3">
      <c r="A563" s="21"/>
      <c r="B563" s="27"/>
      <c r="C563" s="31"/>
      <c r="D563" s="32" t="s">
        <v>66</v>
      </c>
      <c r="E563" s="80" t="s">
        <v>561</v>
      </c>
      <c r="F563" s="37" t="s">
        <v>569</v>
      </c>
      <c r="G563" s="19">
        <f>SUM(G564)</f>
        <v>5000</v>
      </c>
      <c r="J563" s="100"/>
      <c r="K563" s="97"/>
    </row>
    <row r="564" spans="1:11" x14ac:dyDescent="0.3">
      <c r="A564" s="42"/>
      <c r="B564" s="27"/>
      <c r="C564" s="31"/>
      <c r="D564" s="32"/>
      <c r="E564" s="80"/>
      <c r="F564" s="74" t="s">
        <v>609</v>
      </c>
      <c r="G564" s="33">
        <v>5000</v>
      </c>
      <c r="J564" s="100"/>
      <c r="K564" s="97"/>
    </row>
    <row r="565" spans="1:11" ht="17.25" customHeight="1" x14ac:dyDescent="0.3">
      <c r="A565" s="21"/>
      <c r="B565" s="27"/>
      <c r="C565" s="31"/>
      <c r="D565" s="32" t="s">
        <v>67</v>
      </c>
      <c r="E565" s="80" t="s">
        <v>562</v>
      </c>
      <c r="F565" s="37" t="s">
        <v>568</v>
      </c>
      <c r="G565" s="19">
        <f>SUM(G566)</f>
        <v>5000</v>
      </c>
      <c r="J565" s="100"/>
      <c r="K565" s="97"/>
    </row>
    <row r="566" spans="1:11" x14ac:dyDescent="0.3">
      <c r="A566" s="42"/>
      <c r="B566" s="27"/>
      <c r="C566" s="31"/>
      <c r="D566" s="32"/>
      <c r="E566" s="80"/>
      <c r="F566" s="74" t="s">
        <v>609</v>
      </c>
      <c r="G566" s="33">
        <v>5000</v>
      </c>
      <c r="J566" s="100"/>
      <c r="K566" s="97"/>
    </row>
    <row r="567" spans="1:11" ht="17.25" customHeight="1" x14ac:dyDescent="0.3">
      <c r="A567" s="21"/>
      <c r="B567" s="27"/>
      <c r="C567" s="31"/>
      <c r="D567" s="32" t="s">
        <v>68</v>
      </c>
      <c r="E567" s="80" t="s">
        <v>563</v>
      </c>
      <c r="F567" s="37" t="s">
        <v>578</v>
      </c>
      <c r="G567" s="19">
        <f>SUM(G568)</f>
        <v>4853.5</v>
      </c>
      <c r="J567" s="100"/>
      <c r="K567" s="97"/>
    </row>
    <row r="568" spans="1:11" x14ac:dyDescent="0.3">
      <c r="A568" s="42"/>
      <c r="B568" s="27"/>
      <c r="C568" s="31"/>
      <c r="D568" s="32"/>
      <c r="E568" s="80"/>
      <c r="F568" s="74" t="s">
        <v>609</v>
      </c>
      <c r="G568" s="33">
        <v>4853.5</v>
      </c>
      <c r="J568" s="100"/>
      <c r="K568" s="97"/>
    </row>
    <row r="569" spans="1:11" ht="33" customHeight="1" x14ac:dyDescent="0.3">
      <c r="A569" s="21"/>
      <c r="B569" s="27"/>
      <c r="C569" s="31"/>
      <c r="D569" s="32" t="s">
        <v>69</v>
      </c>
      <c r="E569" s="80" t="s">
        <v>564</v>
      </c>
      <c r="F569" s="37" t="s">
        <v>530</v>
      </c>
      <c r="G569" s="19">
        <f>SUM(G570)</f>
        <v>20000</v>
      </c>
      <c r="J569" s="100"/>
      <c r="K569" s="97"/>
    </row>
    <row r="570" spans="1:11" x14ac:dyDescent="0.3">
      <c r="A570" s="42"/>
      <c r="B570" s="27"/>
      <c r="C570" s="31"/>
      <c r="D570" s="32"/>
      <c r="E570" s="80"/>
      <c r="F570" s="74" t="s">
        <v>609</v>
      </c>
      <c r="G570" s="33">
        <v>20000</v>
      </c>
      <c r="J570" s="100"/>
      <c r="K570" s="97"/>
    </row>
    <row r="571" spans="1:11" x14ac:dyDescent="0.3">
      <c r="A571" s="21"/>
      <c r="B571" s="27"/>
      <c r="C571" s="31"/>
      <c r="D571" s="32" t="s">
        <v>70</v>
      </c>
      <c r="E571" s="80" t="s">
        <v>584</v>
      </c>
      <c r="F571" s="37" t="s">
        <v>576</v>
      </c>
      <c r="G571" s="19">
        <f>SUM(G572)</f>
        <v>10000</v>
      </c>
      <c r="J571" s="100"/>
      <c r="K571" s="97"/>
    </row>
    <row r="572" spans="1:11" x14ac:dyDescent="0.3">
      <c r="A572" s="42"/>
      <c r="B572" s="27"/>
      <c r="C572" s="31"/>
      <c r="D572" s="32"/>
      <c r="E572" s="80"/>
      <c r="F572" s="74" t="s">
        <v>609</v>
      </c>
      <c r="G572" s="33">
        <v>10000</v>
      </c>
      <c r="J572" s="100"/>
      <c r="K572" s="97"/>
    </row>
    <row r="573" spans="1:11" ht="33" x14ac:dyDescent="0.3">
      <c r="A573" s="42"/>
      <c r="B573" s="27"/>
      <c r="C573" s="31"/>
      <c r="D573" s="32" t="s">
        <v>71</v>
      </c>
      <c r="E573" s="80" t="s">
        <v>635</v>
      </c>
      <c r="F573" s="37" t="s">
        <v>634</v>
      </c>
      <c r="G573" s="19">
        <f>SUM(G574)</f>
        <v>10000</v>
      </c>
      <c r="J573" s="100"/>
      <c r="K573" s="97"/>
    </row>
    <row r="574" spans="1:11" x14ac:dyDescent="0.3">
      <c r="A574" s="42"/>
      <c r="B574" s="27"/>
      <c r="C574" s="31"/>
      <c r="D574" s="32"/>
      <c r="E574" s="80"/>
      <c r="F574" s="74" t="s">
        <v>609</v>
      </c>
      <c r="G574" s="33">
        <v>10000</v>
      </c>
      <c r="J574" s="100"/>
      <c r="K574" s="97"/>
    </row>
    <row r="575" spans="1:11" ht="17.25" customHeight="1" x14ac:dyDescent="0.3">
      <c r="A575" s="21"/>
      <c r="B575" s="22">
        <v>8</v>
      </c>
      <c r="C575" s="31"/>
      <c r="D575" s="17" t="s">
        <v>154</v>
      </c>
      <c r="E575" s="80"/>
      <c r="F575" s="23" t="s">
        <v>20</v>
      </c>
      <c r="G575" s="24">
        <f>SUM(G576)</f>
        <v>632696.4</v>
      </c>
      <c r="J575" s="100">
        <f>'[1]2022-2023'!$W$390</f>
        <v>632696.4</v>
      </c>
      <c r="K575" s="97">
        <f>G575-J575</f>
        <v>0</v>
      </c>
    </row>
    <row r="576" spans="1:11" ht="17.25" customHeight="1" x14ac:dyDescent="0.3">
      <c r="A576" s="42"/>
      <c r="B576" s="27"/>
      <c r="C576" s="28">
        <v>1</v>
      </c>
      <c r="D576" s="29" t="s">
        <v>155</v>
      </c>
      <c r="E576" s="80"/>
      <c r="F576" s="30" t="s">
        <v>20</v>
      </c>
      <c r="G576" s="19">
        <f>SUM(G577)</f>
        <v>632696.4</v>
      </c>
      <c r="J576" s="100"/>
      <c r="K576" s="97"/>
    </row>
    <row r="577" spans="1:11" ht="32.25" customHeight="1" x14ac:dyDescent="0.3">
      <c r="A577" s="42"/>
      <c r="B577" s="27"/>
      <c r="C577" s="31"/>
      <c r="D577" s="32" t="s">
        <v>11</v>
      </c>
      <c r="E577" s="80" t="s">
        <v>357</v>
      </c>
      <c r="F577" s="30" t="s">
        <v>343</v>
      </c>
      <c r="G577" s="19">
        <f>SUM(G578)</f>
        <v>632696.4</v>
      </c>
      <c r="J577" s="100"/>
      <c r="K577" s="97"/>
    </row>
    <row r="578" spans="1:11" x14ac:dyDescent="0.3">
      <c r="A578" s="42"/>
      <c r="B578" s="27"/>
      <c r="C578" s="31"/>
      <c r="D578" s="32"/>
      <c r="E578" s="80"/>
      <c r="F578" s="74" t="s">
        <v>609</v>
      </c>
      <c r="G578" s="33">
        <v>632696.4</v>
      </c>
      <c r="J578" s="100"/>
      <c r="K578" s="97"/>
    </row>
    <row r="579" spans="1:11" ht="23.25" customHeight="1" x14ac:dyDescent="0.3">
      <c r="A579" s="21">
        <v>10</v>
      </c>
      <c r="B579" s="49"/>
      <c r="C579" s="50"/>
      <c r="D579" s="17" t="s">
        <v>156</v>
      </c>
      <c r="E579" s="80"/>
      <c r="F579" s="18" t="s">
        <v>21</v>
      </c>
      <c r="G579" s="19">
        <f>SUM(G580,G589,G607,G611,G639,G657,G675,G653)</f>
        <v>72939879.599999994</v>
      </c>
      <c r="J579" s="100">
        <f>'[1]2022-2023'!$W$393</f>
        <v>72939879.599999994</v>
      </c>
      <c r="K579" s="97">
        <f>G579-J579</f>
        <v>0</v>
      </c>
    </row>
    <row r="580" spans="1:11" ht="17.25" customHeight="1" x14ac:dyDescent="0.3">
      <c r="A580" s="51"/>
      <c r="B580" s="22">
        <v>1</v>
      </c>
      <c r="C580" s="31"/>
      <c r="D580" s="52">
        <v>1010</v>
      </c>
      <c r="E580" s="84"/>
      <c r="F580" s="23" t="s">
        <v>22</v>
      </c>
      <c r="G580" s="24">
        <f>SUM(G581,G584)</f>
        <v>134555.70000000001</v>
      </c>
      <c r="J580" s="100">
        <f>'[1]2022-2023'!$W$394</f>
        <v>134555.70000000001</v>
      </c>
      <c r="K580" s="97">
        <f>G580-J580</f>
        <v>0</v>
      </c>
    </row>
    <row r="581" spans="1:11" ht="17.25" customHeight="1" x14ac:dyDescent="0.3">
      <c r="A581" s="53"/>
      <c r="B581" s="27"/>
      <c r="C581" s="28">
        <v>1</v>
      </c>
      <c r="D581" s="54">
        <v>1011</v>
      </c>
      <c r="E581" s="84"/>
      <c r="F581" s="30" t="s">
        <v>23</v>
      </c>
      <c r="G581" s="19">
        <f>SUM(G582)</f>
        <v>13057</v>
      </c>
      <c r="J581" s="100"/>
      <c r="K581" s="97"/>
    </row>
    <row r="582" spans="1:11" ht="49.5" x14ac:dyDescent="0.3">
      <c r="A582" s="53"/>
      <c r="B582" s="27"/>
      <c r="C582" s="31"/>
      <c r="D582" s="36" t="s">
        <v>11</v>
      </c>
      <c r="E582" s="80" t="s">
        <v>477</v>
      </c>
      <c r="F582" s="37" t="s">
        <v>333</v>
      </c>
      <c r="G582" s="19">
        <f>SUM(G583)</f>
        <v>13057</v>
      </c>
      <c r="J582" s="100"/>
      <c r="K582" s="97"/>
    </row>
    <row r="583" spans="1:11" x14ac:dyDescent="0.3">
      <c r="A583" s="53"/>
      <c r="B583" s="27"/>
      <c r="C583" s="31"/>
      <c r="D583" s="54"/>
      <c r="E583" s="84"/>
      <c r="F583" s="74" t="s">
        <v>711</v>
      </c>
      <c r="G583" s="33">
        <v>13057</v>
      </c>
      <c r="J583" s="100"/>
      <c r="K583" s="97"/>
    </row>
    <row r="584" spans="1:11" ht="17.25" customHeight="1" x14ac:dyDescent="0.3">
      <c r="A584" s="53"/>
      <c r="B584" s="27"/>
      <c r="C584" s="28">
        <v>2</v>
      </c>
      <c r="D584" s="54">
        <v>1012</v>
      </c>
      <c r="E584" s="84"/>
      <c r="F584" s="30" t="s">
        <v>24</v>
      </c>
      <c r="G584" s="19">
        <f>SUM(G585,G587)</f>
        <v>121498.7</v>
      </c>
      <c r="J584" s="100"/>
      <c r="K584" s="97"/>
    </row>
    <row r="585" spans="1:11" ht="33" customHeight="1" x14ac:dyDescent="0.3">
      <c r="A585" s="53"/>
      <c r="B585" s="27"/>
      <c r="C585" s="28"/>
      <c r="D585" s="36" t="s">
        <v>11</v>
      </c>
      <c r="E585" s="80" t="s">
        <v>478</v>
      </c>
      <c r="F585" s="37" t="s">
        <v>25</v>
      </c>
      <c r="G585" s="19">
        <f>SUM(G586)</f>
        <v>90000</v>
      </c>
      <c r="J585" s="100"/>
      <c r="K585" s="97"/>
    </row>
    <row r="586" spans="1:11" x14ac:dyDescent="0.3">
      <c r="A586" s="53"/>
      <c r="B586" s="27"/>
      <c r="C586" s="28"/>
      <c r="D586" s="54"/>
      <c r="E586" s="84"/>
      <c r="F586" s="74" t="s">
        <v>711</v>
      </c>
      <c r="G586" s="33">
        <v>90000</v>
      </c>
      <c r="J586" s="100"/>
      <c r="K586" s="97"/>
    </row>
    <row r="587" spans="1:11" ht="33" customHeight="1" x14ac:dyDescent="0.3">
      <c r="A587" s="53"/>
      <c r="B587" s="27"/>
      <c r="C587" s="28"/>
      <c r="D587" s="36" t="s">
        <v>15</v>
      </c>
      <c r="E587" s="80" t="s">
        <v>479</v>
      </c>
      <c r="F587" s="37" t="s">
        <v>316</v>
      </c>
      <c r="G587" s="19">
        <f>SUM(G588)</f>
        <v>31498.7</v>
      </c>
      <c r="J587" s="100"/>
      <c r="K587" s="97"/>
    </row>
    <row r="588" spans="1:11" x14ac:dyDescent="0.3">
      <c r="A588" s="53"/>
      <c r="B588" s="27"/>
      <c r="C588" s="28"/>
      <c r="D588" s="32"/>
      <c r="E588" s="80"/>
      <c r="F588" s="74" t="s">
        <v>711</v>
      </c>
      <c r="G588" s="33">
        <v>31498.7</v>
      </c>
      <c r="J588" s="100"/>
      <c r="K588" s="97"/>
    </row>
    <row r="589" spans="1:11" ht="17.25" customHeight="1" x14ac:dyDescent="0.3">
      <c r="A589" s="51"/>
      <c r="B589" s="22">
        <v>2</v>
      </c>
      <c r="C589" s="31"/>
      <c r="D589" s="52">
        <v>1020</v>
      </c>
      <c r="E589" s="84"/>
      <c r="F589" s="23" t="s">
        <v>26</v>
      </c>
      <c r="G589" s="24">
        <f>SUM(G590)</f>
        <v>23951394</v>
      </c>
      <c r="J589" s="100">
        <f>'[1]2022-2023'!$W$400</f>
        <v>23951394</v>
      </c>
      <c r="K589" s="97">
        <f>G589-J589</f>
        <v>0</v>
      </c>
    </row>
    <row r="590" spans="1:11" ht="17.25" customHeight="1" x14ac:dyDescent="0.3">
      <c r="A590" s="53"/>
      <c r="B590" s="27"/>
      <c r="C590" s="28">
        <v>1</v>
      </c>
      <c r="D590" s="54">
        <v>1021</v>
      </c>
      <c r="E590" s="84"/>
      <c r="F590" s="30" t="s">
        <v>26</v>
      </c>
      <c r="G590" s="19">
        <f>SUM(G591,G593,G595,G597,G599,G601,G603,G605)</f>
        <v>23951394</v>
      </c>
      <c r="J590" s="100"/>
      <c r="K590" s="97"/>
    </row>
    <row r="591" spans="1:11" ht="18" customHeight="1" x14ac:dyDescent="0.3">
      <c r="A591" s="53"/>
      <c r="B591" s="27"/>
      <c r="C591" s="31"/>
      <c r="D591" s="32" t="s">
        <v>11</v>
      </c>
      <c r="E591" s="80" t="s">
        <v>480</v>
      </c>
      <c r="F591" s="37" t="s">
        <v>670</v>
      </c>
      <c r="G591" s="19">
        <f>SUM(G592)</f>
        <v>1562880</v>
      </c>
      <c r="J591" s="100"/>
      <c r="K591" s="97"/>
    </row>
    <row r="592" spans="1:11" x14ac:dyDescent="0.3">
      <c r="A592" s="53"/>
      <c r="B592" s="27"/>
      <c r="C592" s="31"/>
      <c r="D592" s="55"/>
      <c r="E592" s="84"/>
      <c r="F592" s="74" t="s">
        <v>711</v>
      </c>
      <c r="G592" s="33">
        <v>1562880</v>
      </c>
      <c r="J592" s="100"/>
      <c r="K592" s="97"/>
    </row>
    <row r="593" spans="1:11" ht="33" customHeight="1" x14ac:dyDescent="0.3">
      <c r="A593" s="53"/>
      <c r="B593" s="27"/>
      <c r="C593" s="31"/>
      <c r="D593" s="32" t="s">
        <v>15</v>
      </c>
      <c r="E593" s="80" t="s">
        <v>481</v>
      </c>
      <c r="F593" s="37" t="s">
        <v>27</v>
      </c>
      <c r="G593" s="19">
        <f>SUM(G594)</f>
        <v>39206.400000000001</v>
      </c>
      <c r="J593" s="100"/>
      <c r="K593" s="97"/>
    </row>
    <row r="594" spans="1:11" x14ac:dyDescent="0.3">
      <c r="A594" s="53"/>
      <c r="B594" s="27"/>
      <c r="C594" s="31"/>
      <c r="D594" s="55"/>
      <c r="E594" s="84"/>
      <c r="F594" s="74" t="s">
        <v>711</v>
      </c>
      <c r="G594" s="33">
        <v>39206.400000000001</v>
      </c>
      <c r="J594" s="100"/>
      <c r="K594" s="97"/>
    </row>
    <row r="595" spans="1:11" ht="17.25" customHeight="1" x14ac:dyDescent="0.3">
      <c r="A595" s="53"/>
      <c r="B595" s="27"/>
      <c r="C595" s="31"/>
      <c r="D595" s="32" t="s">
        <v>16</v>
      </c>
      <c r="E595" s="80" t="s">
        <v>482</v>
      </c>
      <c r="F595" s="37" t="s">
        <v>28</v>
      </c>
      <c r="G595" s="19">
        <f>SUM(G596)</f>
        <v>1417680</v>
      </c>
      <c r="J595" s="100"/>
      <c r="K595" s="97"/>
    </row>
    <row r="596" spans="1:11" x14ac:dyDescent="0.3">
      <c r="A596" s="53"/>
      <c r="B596" s="27"/>
      <c r="C596" s="31"/>
      <c r="D596" s="32"/>
      <c r="E596" s="80"/>
      <c r="F596" s="74" t="s">
        <v>711</v>
      </c>
      <c r="G596" s="33">
        <v>1417680</v>
      </c>
      <c r="J596" s="100"/>
      <c r="K596" s="97"/>
    </row>
    <row r="597" spans="1:11" ht="33" customHeight="1" x14ac:dyDescent="0.3">
      <c r="A597" s="53"/>
      <c r="B597" s="27"/>
      <c r="C597" s="31"/>
      <c r="D597" s="32" t="s">
        <v>17</v>
      </c>
      <c r="E597" s="80" t="s">
        <v>483</v>
      </c>
      <c r="F597" s="37" t="s">
        <v>727</v>
      </c>
      <c r="G597" s="19">
        <f>SUM(G598)</f>
        <v>261840</v>
      </c>
      <c r="J597" s="100"/>
      <c r="K597" s="97"/>
    </row>
    <row r="598" spans="1:11" x14ac:dyDescent="0.3">
      <c r="A598" s="53"/>
      <c r="B598" s="27"/>
      <c r="C598" s="31"/>
      <c r="D598" s="55"/>
      <c r="E598" s="84"/>
      <c r="F598" s="74" t="s">
        <v>711</v>
      </c>
      <c r="G598" s="33">
        <v>261840</v>
      </c>
      <c r="J598" s="100"/>
      <c r="K598" s="97"/>
    </row>
    <row r="599" spans="1:11" ht="33" customHeight="1" x14ac:dyDescent="0.3">
      <c r="A599" s="53"/>
      <c r="B599" s="27"/>
      <c r="C599" s="31"/>
      <c r="D599" s="32" t="s">
        <v>51</v>
      </c>
      <c r="E599" s="80" t="s">
        <v>484</v>
      </c>
      <c r="F599" s="37" t="s">
        <v>345</v>
      </c>
      <c r="G599" s="19">
        <f>SUM(G600)</f>
        <v>168787.6</v>
      </c>
      <c r="J599" s="100"/>
      <c r="K599" s="97"/>
    </row>
    <row r="600" spans="1:11" x14ac:dyDescent="0.3">
      <c r="A600" s="53"/>
      <c r="B600" s="27"/>
      <c r="C600" s="31"/>
      <c r="D600" s="32"/>
      <c r="E600" s="80"/>
      <c r="F600" s="74" t="s">
        <v>711</v>
      </c>
      <c r="G600" s="33">
        <v>168787.6</v>
      </c>
      <c r="J600" s="100"/>
      <c r="K600" s="97"/>
    </row>
    <row r="601" spans="1:11" ht="17.25" customHeight="1" x14ac:dyDescent="0.3">
      <c r="A601" s="53"/>
      <c r="B601" s="27"/>
      <c r="C601" s="31"/>
      <c r="D601" s="32" t="s">
        <v>52</v>
      </c>
      <c r="E601" s="80" t="s">
        <v>485</v>
      </c>
      <c r="F601" s="37" t="s">
        <v>323</v>
      </c>
      <c r="G601" s="19">
        <f>SUM(G602)</f>
        <v>14077800</v>
      </c>
      <c r="J601" s="100"/>
      <c r="K601" s="97"/>
    </row>
    <row r="602" spans="1:11" x14ac:dyDescent="0.3">
      <c r="A602" s="53"/>
      <c r="B602" s="27"/>
      <c r="C602" s="31"/>
      <c r="D602" s="32"/>
      <c r="E602" s="80"/>
      <c r="F602" s="74" t="s">
        <v>711</v>
      </c>
      <c r="G602" s="33">
        <v>14077800</v>
      </c>
      <c r="J602" s="100"/>
      <c r="K602" s="97"/>
    </row>
    <row r="603" spans="1:11" ht="17.25" customHeight="1" x14ac:dyDescent="0.3">
      <c r="A603" s="53"/>
      <c r="B603" s="27"/>
      <c r="C603" s="31"/>
      <c r="D603" s="32" t="s">
        <v>64</v>
      </c>
      <c r="E603" s="80" t="s">
        <v>585</v>
      </c>
      <c r="F603" s="37" t="s">
        <v>597</v>
      </c>
      <c r="G603" s="19">
        <f>SUM(G604)</f>
        <v>4850000</v>
      </c>
      <c r="J603" s="100"/>
      <c r="K603" s="97"/>
    </row>
    <row r="604" spans="1:11" x14ac:dyDescent="0.3">
      <c r="A604" s="53"/>
      <c r="B604" s="27"/>
      <c r="C604" s="31"/>
      <c r="D604" s="32"/>
      <c r="E604" s="80"/>
      <c r="F604" s="74" t="s">
        <v>683</v>
      </c>
      <c r="G604" s="33">
        <v>4850000</v>
      </c>
      <c r="J604" s="100"/>
      <c r="K604" s="97"/>
    </row>
    <row r="605" spans="1:11" ht="36.75" customHeight="1" x14ac:dyDescent="0.3">
      <c r="A605" s="53"/>
      <c r="B605" s="27"/>
      <c r="C605" s="31"/>
      <c r="D605" s="32" t="s">
        <v>65</v>
      </c>
      <c r="E605" s="92" t="s">
        <v>714</v>
      </c>
      <c r="F605" s="37" t="s">
        <v>696</v>
      </c>
      <c r="G605" s="19">
        <f>SUM(G606)</f>
        <v>1573200</v>
      </c>
      <c r="J605" s="100"/>
      <c r="K605" s="97"/>
    </row>
    <row r="606" spans="1:11" x14ac:dyDescent="0.3">
      <c r="A606" s="53"/>
      <c r="B606" s="27"/>
      <c r="C606" s="31"/>
      <c r="D606" s="32"/>
      <c r="E606" s="80"/>
      <c r="F606" s="74" t="s">
        <v>521</v>
      </c>
      <c r="G606" s="33">
        <v>1573200</v>
      </c>
      <c r="J606" s="100"/>
      <c r="K606" s="97"/>
    </row>
    <row r="607" spans="1:11" ht="17.25" customHeight="1" x14ac:dyDescent="0.3">
      <c r="A607" s="51"/>
      <c r="B607" s="22">
        <v>3</v>
      </c>
      <c r="C607" s="31"/>
      <c r="D607" s="52">
        <v>1030</v>
      </c>
      <c r="E607" s="84"/>
      <c r="F607" s="23" t="s">
        <v>29</v>
      </c>
      <c r="G607" s="24">
        <f>SUM(G608)</f>
        <v>270000</v>
      </c>
      <c r="J607" s="100">
        <f>'[1]2022-2023'!$W$410</f>
        <v>270000</v>
      </c>
      <c r="K607" s="97">
        <f>G607-J607</f>
        <v>0</v>
      </c>
    </row>
    <row r="608" spans="1:11" ht="17.25" customHeight="1" x14ac:dyDescent="0.3">
      <c r="A608" s="53"/>
      <c r="B608" s="56"/>
      <c r="C608" s="28">
        <v>1</v>
      </c>
      <c r="D608" s="54">
        <v>1031</v>
      </c>
      <c r="E608" s="84"/>
      <c r="F608" s="30" t="s">
        <v>29</v>
      </c>
      <c r="G608" s="19">
        <f>SUM(G609)</f>
        <v>270000</v>
      </c>
      <c r="J608" s="100"/>
      <c r="K608" s="97"/>
    </row>
    <row r="609" spans="1:11" ht="36" customHeight="1" x14ac:dyDescent="0.3">
      <c r="A609" s="53"/>
      <c r="B609" s="56"/>
      <c r="C609" s="28"/>
      <c r="D609" s="32" t="s">
        <v>11</v>
      </c>
      <c r="E609" s="80" t="s">
        <v>486</v>
      </c>
      <c r="F609" s="37" t="s">
        <v>647</v>
      </c>
      <c r="G609" s="19">
        <f>SUM(G610)</f>
        <v>270000</v>
      </c>
      <c r="J609" s="100"/>
      <c r="K609" s="97"/>
    </row>
    <row r="610" spans="1:11" x14ac:dyDescent="0.3">
      <c r="A610" s="53"/>
      <c r="B610" s="56"/>
      <c r="C610" s="28"/>
      <c r="D610" s="32"/>
      <c r="E610" s="80"/>
      <c r="F610" s="74" t="s">
        <v>711</v>
      </c>
      <c r="G610" s="33">
        <v>270000</v>
      </c>
      <c r="J610" s="100"/>
      <c r="K610" s="97"/>
    </row>
    <row r="611" spans="1:11" ht="17.25" customHeight="1" x14ac:dyDescent="0.3">
      <c r="A611" s="51"/>
      <c r="B611" s="22">
        <v>4</v>
      </c>
      <c r="C611" s="31"/>
      <c r="D611" s="52">
        <v>1040</v>
      </c>
      <c r="E611" s="84"/>
      <c r="F611" s="23" t="s">
        <v>30</v>
      </c>
      <c r="G611" s="24">
        <f>SUM(G612)</f>
        <v>7119701.5999999996</v>
      </c>
      <c r="J611" s="100">
        <f>'[1]2022-2023'!$W$413</f>
        <v>7119701.5999999996</v>
      </c>
      <c r="K611" s="97">
        <f>G611-J611</f>
        <v>0</v>
      </c>
    </row>
    <row r="612" spans="1:11" ht="17.25" customHeight="1" x14ac:dyDescent="0.3">
      <c r="A612" s="53"/>
      <c r="B612" s="56"/>
      <c r="C612" s="28">
        <v>1</v>
      </c>
      <c r="D612" s="54">
        <v>1041</v>
      </c>
      <c r="E612" s="84"/>
      <c r="F612" s="30" t="s">
        <v>30</v>
      </c>
      <c r="G612" s="19">
        <f>SUM(G615,G617,G619,G621,G623,G625,G627,G629,G631,G633,G635,G613,G637)</f>
        <v>7119701.5999999996</v>
      </c>
      <c r="J612" s="100"/>
      <c r="K612" s="97"/>
    </row>
    <row r="613" spans="1:11" ht="32.25" customHeight="1" x14ac:dyDescent="0.3">
      <c r="A613" s="53"/>
      <c r="B613" s="56"/>
      <c r="C613" s="31"/>
      <c r="D613" s="36" t="s">
        <v>11</v>
      </c>
      <c r="E613" s="85">
        <v>287</v>
      </c>
      <c r="F613" s="37" t="s">
        <v>565</v>
      </c>
      <c r="G613" s="19">
        <f>SUM(G614)</f>
        <v>176400</v>
      </c>
      <c r="J613" s="100"/>
      <c r="K613" s="97"/>
    </row>
    <row r="614" spans="1:11" x14ac:dyDescent="0.3">
      <c r="A614" s="53"/>
      <c r="B614" s="56"/>
      <c r="C614" s="31"/>
      <c r="D614" s="55"/>
      <c r="E614" s="84"/>
      <c r="F614" s="74" t="s">
        <v>711</v>
      </c>
      <c r="G614" s="33">
        <v>176400</v>
      </c>
      <c r="J614" s="100"/>
      <c r="K614" s="97"/>
    </row>
    <row r="615" spans="1:11" ht="55.5" customHeight="1" x14ac:dyDescent="0.3">
      <c r="A615" s="53"/>
      <c r="B615" s="56"/>
      <c r="C615" s="28"/>
      <c r="D615" s="32" t="s">
        <v>15</v>
      </c>
      <c r="E615" s="80" t="s">
        <v>487</v>
      </c>
      <c r="F615" s="37" t="s">
        <v>664</v>
      </c>
      <c r="G615" s="19">
        <f>SUM(G616)</f>
        <v>52500</v>
      </c>
      <c r="J615" s="100"/>
      <c r="K615" s="97"/>
    </row>
    <row r="616" spans="1:11" x14ac:dyDescent="0.3">
      <c r="A616" s="53"/>
      <c r="B616" s="56"/>
      <c r="C616" s="28"/>
      <c r="D616" s="36"/>
      <c r="E616" s="81"/>
      <c r="F616" s="74" t="s">
        <v>711</v>
      </c>
      <c r="G616" s="33">
        <v>52500</v>
      </c>
      <c r="J616" s="100"/>
      <c r="K616" s="97"/>
    </row>
    <row r="617" spans="1:11" ht="15.75" customHeight="1" x14ac:dyDescent="0.3">
      <c r="A617" s="53"/>
      <c r="B617" s="56"/>
      <c r="C617" s="28"/>
      <c r="D617" s="32" t="s">
        <v>16</v>
      </c>
      <c r="E617" s="80" t="s">
        <v>488</v>
      </c>
      <c r="F617" s="37" t="s">
        <v>31</v>
      </c>
      <c r="G617" s="19">
        <f>SUM(G618)</f>
        <v>4817514</v>
      </c>
      <c r="J617" s="100"/>
      <c r="K617" s="97"/>
    </row>
    <row r="618" spans="1:11" x14ac:dyDescent="0.3">
      <c r="A618" s="53"/>
      <c r="B618" s="56"/>
      <c r="C618" s="28"/>
      <c r="D618" s="36"/>
      <c r="E618" s="81"/>
      <c r="F618" s="74" t="s">
        <v>711</v>
      </c>
      <c r="G618" s="33">
        <v>4817514</v>
      </c>
      <c r="J618" s="100"/>
      <c r="K618" s="97"/>
    </row>
    <row r="619" spans="1:11" ht="33" customHeight="1" x14ac:dyDescent="0.3">
      <c r="A619" s="53"/>
      <c r="B619" s="56"/>
      <c r="C619" s="31"/>
      <c r="D619" s="32" t="s">
        <v>17</v>
      </c>
      <c r="E619" s="80" t="s">
        <v>489</v>
      </c>
      <c r="F619" s="37" t="s">
        <v>32</v>
      </c>
      <c r="G619" s="19">
        <f>SUM(G620)</f>
        <v>100000</v>
      </c>
      <c r="J619" s="100"/>
      <c r="K619" s="97"/>
    </row>
    <row r="620" spans="1:11" x14ac:dyDescent="0.3">
      <c r="A620" s="53"/>
      <c r="B620" s="56"/>
      <c r="C620" s="31"/>
      <c r="D620" s="55"/>
      <c r="E620" s="84"/>
      <c r="F620" s="74" t="s">
        <v>711</v>
      </c>
      <c r="G620" s="33">
        <v>100000</v>
      </c>
      <c r="J620" s="100"/>
      <c r="K620" s="97"/>
    </row>
    <row r="621" spans="1:11" ht="19.5" customHeight="1" x14ac:dyDescent="0.3">
      <c r="A621" s="53"/>
      <c r="B621" s="56"/>
      <c r="C621" s="31"/>
      <c r="D621" s="32" t="s">
        <v>51</v>
      </c>
      <c r="E621" s="80" t="s">
        <v>490</v>
      </c>
      <c r="F621" s="37" t="s">
        <v>548</v>
      </c>
      <c r="G621" s="19">
        <f>SUM(G622)</f>
        <v>877600</v>
      </c>
      <c r="J621" s="100"/>
      <c r="K621" s="97"/>
    </row>
    <row r="622" spans="1:11" x14ac:dyDescent="0.3">
      <c r="A622" s="53"/>
      <c r="B622" s="56"/>
      <c r="C622" s="31"/>
      <c r="D622" s="58"/>
      <c r="E622" s="86"/>
      <c r="F622" s="74" t="s">
        <v>711</v>
      </c>
      <c r="G622" s="33">
        <v>877600</v>
      </c>
      <c r="J622" s="100"/>
      <c r="K622" s="97"/>
    </row>
    <row r="623" spans="1:11" ht="72" customHeight="1" x14ac:dyDescent="0.3">
      <c r="A623" s="53"/>
      <c r="B623" s="56"/>
      <c r="C623" s="31"/>
      <c r="D623" s="32" t="s">
        <v>52</v>
      </c>
      <c r="E623" s="80" t="s">
        <v>491</v>
      </c>
      <c r="F623" s="37" t="s">
        <v>592</v>
      </c>
      <c r="G623" s="19">
        <f>SUM(G624)</f>
        <v>35000</v>
      </c>
      <c r="J623" s="100"/>
      <c r="K623" s="97"/>
    </row>
    <row r="624" spans="1:11" x14ac:dyDescent="0.3">
      <c r="A624" s="53"/>
      <c r="B624" s="56"/>
      <c r="C624" s="31"/>
      <c r="D624" s="55"/>
      <c r="E624" s="84"/>
      <c r="F624" s="74" t="s">
        <v>711</v>
      </c>
      <c r="G624" s="33">
        <f>112000-77000</f>
        <v>35000</v>
      </c>
      <c r="J624" s="100"/>
      <c r="K624" s="97"/>
    </row>
    <row r="625" spans="1:11" ht="39.75" customHeight="1" x14ac:dyDescent="0.3">
      <c r="A625" s="53"/>
      <c r="B625" s="56"/>
      <c r="C625" s="31"/>
      <c r="D625" s="32" t="s">
        <v>64</v>
      </c>
      <c r="E625" s="87">
        <v>506</v>
      </c>
      <c r="F625" s="37" t="s">
        <v>642</v>
      </c>
      <c r="G625" s="19">
        <f>SUM(G626)</f>
        <v>68619.600000000006</v>
      </c>
      <c r="J625" s="100"/>
      <c r="K625" s="97"/>
    </row>
    <row r="626" spans="1:11" x14ac:dyDescent="0.3">
      <c r="A626" s="53"/>
      <c r="B626" s="56"/>
      <c r="C626" s="31"/>
      <c r="D626" s="55"/>
      <c r="E626" s="84"/>
      <c r="F626" s="74" t="s">
        <v>711</v>
      </c>
      <c r="G626" s="33">
        <v>68619.600000000006</v>
      </c>
      <c r="J626" s="100"/>
      <c r="K626" s="97"/>
    </row>
    <row r="627" spans="1:11" ht="49.5" customHeight="1" x14ac:dyDescent="0.3">
      <c r="A627" s="53"/>
      <c r="B627" s="56"/>
      <c r="C627" s="31"/>
      <c r="D627" s="32" t="s">
        <v>65</v>
      </c>
      <c r="E627" s="85">
        <v>508</v>
      </c>
      <c r="F627" s="37" t="s">
        <v>317</v>
      </c>
      <c r="G627" s="19">
        <f>SUM(G628)</f>
        <v>2068</v>
      </c>
      <c r="J627" s="100"/>
      <c r="K627" s="97"/>
    </row>
    <row r="628" spans="1:11" x14ac:dyDescent="0.3">
      <c r="A628" s="53"/>
      <c r="B628" s="56"/>
      <c r="C628" s="31"/>
      <c r="D628" s="55"/>
      <c r="E628" s="84"/>
      <c r="F628" s="74" t="s">
        <v>711</v>
      </c>
      <c r="G628" s="33">
        <v>2068</v>
      </c>
      <c r="J628" s="100"/>
      <c r="K628" s="97"/>
    </row>
    <row r="629" spans="1:11" ht="36.75" customHeight="1" x14ac:dyDescent="0.3">
      <c r="A629" s="53"/>
      <c r="B629" s="56"/>
      <c r="C629" s="31"/>
      <c r="D629" s="36" t="s">
        <v>66</v>
      </c>
      <c r="E629" s="85">
        <v>509</v>
      </c>
      <c r="F629" s="37" t="s">
        <v>318</v>
      </c>
      <c r="G629" s="19">
        <f>SUM(G630)</f>
        <v>27000</v>
      </c>
      <c r="J629" s="100"/>
      <c r="K629" s="97"/>
    </row>
    <row r="630" spans="1:11" x14ac:dyDescent="0.3">
      <c r="A630" s="53"/>
      <c r="B630" s="56"/>
      <c r="C630" s="31"/>
      <c r="D630" s="36"/>
      <c r="E630" s="84"/>
      <c r="F630" s="74" t="s">
        <v>711</v>
      </c>
      <c r="G630" s="33">
        <v>27000</v>
      </c>
      <c r="J630" s="100"/>
      <c r="K630" s="97"/>
    </row>
    <row r="631" spans="1:11" ht="17.25" customHeight="1" x14ac:dyDescent="0.3">
      <c r="A631" s="53"/>
      <c r="B631" s="56"/>
      <c r="C631" s="31"/>
      <c r="D631" s="32" t="s">
        <v>67</v>
      </c>
      <c r="E631" s="85">
        <v>510</v>
      </c>
      <c r="F631" s="37" t="s">
        <v>611</v>
      </c>
      <c r="G631" s="19">
        <f>SUM(G632)</f>
        <v>270000</v>
      </c>
      <c r="J631" s="100"/>
      <c r="K631" s="97"/>
    </row>
    <row r="632" spans="1:11" x14ac:dyDescent="0.3">
      <c r="A632" s="53"/>
      <c r="B632" s="56"/>
      <c r="C632" s="31"/>
      <c r="D632" s="36"/>
      <c r="E632" s="84"/>
      <c r="F632" s="74" t="s">
        <v>711</v>
      </c>
      <c r="G632" s="33">
        <v>270000</v>
      </c>
      <c r="J632" s="100"/>
      <c r="K632" s="97"/>
    </row>
    <row r="633" spans="1:11" ht="33" customHeight="1" x14ac:dyDescent="0.3">
      <c r="A633" s="53"/>
      <c r="B633" s="56"/>
      <c r="C633" s="31"/>
      <c r="D633" s="32" t="s">
        <v>68</v>
      </c>
      <c r="E633" s="85">
        <v>512</v>
      </c>
      <c r="F633" s="37" t="s">
        <v>549</v>
      </c>
      <c r="G633" s="19">
        <f>SUM(G634)</f>
        <v>631000</v>
      </c>
      <c r="J633" s="100"/>
      <c r="K633" s="97"/>
    </row>
    <row r="634" spans="1:11" x14ac:dyDescent="0.3">
      <c r="A634" s="53"/>
      <c r="B634" s="56"/>
      <c r="C634" s="31"/>
      <c r="D634" s="36"/>
      <c r="E634" s="84"/>
      <c r="F634" s="74" t="s">
        <v>711</v>
      </c>
      <c r="G634" s="33">
        <v>631000</v>
      </c>
      <c r="J634" s="100"/>
      <c r="K634" s="97"/>
    </row>
    <row r="635" spans="1:11" ht="33" customHeight="1" x14ac:dyDescent="0.3">
      <c r="A635" s="53"/>
      <c r="B635" s="56"/>
      <c r="C635" s="31"/>
      <c r="D635" s="32" t="s">
        <v>69</v>
      </c>
      <c r="E635" s="85">
        <v>513</v>
      </c>
      <c r="F635" s="37" t="s">
        <v>34</v>
      </c>
      <c r="G635" s="19">
        <f>SUM(G636)</f>
        <v>52000</v>
      </c>
      <c r="J635" s="100"/>
      <c r="K635" s="97"/>
    </row>
    <row r="636" spans="1:11" x14ac:dyDescent="0.3">
      <c r="A636" s="53"/>
      <c r="B636" s="56"/>
      <c r="C636" s="31"/>
      <c r="D636" s="36"/>
      <c r="E636" s="84"/>
      <c r="F636" s="74" t="s">
        <v>609</v>
      </c>
      <c r="G636" s="33">
        <v>52000</v>
      </c>
      <c r="J636" s="100"/>
      <c r="K636" s="97"/>
    </row>
    <row r="637" spans="1:11" ht="54.75" customHeight="1" x14ac:dyDescent="0.3">
      <c r="A637" s="53"/>
      <c r="B637" s="56"/>
      <c r="C637" s="31"/>
      <c r="D637" s="32" t="s">
        <v>70</v>
      </c>
      <c r="E637" s="94">
        <v>651</v>
      </c>
      <c r="F637" s="37" t="s">
        <v>705</v>
      </c>
      <c r="G637" s="19">
        <f>SUM(G638)</f>
        <v>10000</v>
      </c>
      <c r="J637" s="100"/>
      <c r="K637" s="97"/>
    </row>
    <row r="638" spans="1:11" x14ac:dyDescent="0.3">
      <c r="A638" s="53"/>
      <c r="B638" s="56"/>
      <c r="C638" s="31"/>
      <c r="D638" s="36"/>
      <c r="E638" s="84"/>
      <c r="F638" s="74" t="s">
        <v>711</v>
      </c>
      <c r="G638" s="33">
        <f>399444-389444</f>
        <v>10000</v>
      </c>
      <c r="J638" s="100"/>
      <c r="K638" s="97"/>
    </row>
    <row r="639" spans="1:11" ht="17.25" customHeight="1" x14ac:dyDescent="0.3">
      <c r="A639" s="51"/>
      <c r="B639" s="22">
        <v>5</v>
      </c>
      <c r="C639" s="31"/>
      <c r="D639" s="52">
        <v>1050</v>
      </c>
      <c r="E639" s="84"/>
      <c r="F639" s="23" t="s">
        <v>35</v>
      </c>
      <c r="G639" s="24">
        <f>SUM(G640)</f>
        <v>89502.3</v>
      </c>
      <c r="J639" s="100">
        <f>'[1]2022-2023'!$W$430</f>
        <v>89502.3</v>
      </c>
      <c r="K639" s="97">
        <f>G639-J639</f>
        <v>0</v>
      </c>
    </row>
    <row r="640" spans="1:11" ht="17.25" customHeight="1" x14ac:dyDescent="0.3">
      <c r="A640" s="53"/>
      <c r="B640" s="27"/>
      <c r="C640" s="28">
        <v>1</v>
      </c>
      <c r="D640" s="54">
        <v>1051</v>
      </c>
      <c r="E640" s="84"/>
      <c r="F640" s="30" t="s">
        <v>35</v>
      </c>
      <c r="G640" s="19">
        <f>SUM(G649,G645,G647,G641,G643,G651)</f>
        <v>89502.3</v>
      </c>
      <c r="J640" s="100"/>
      <c r="K640" s="97"/>
    </row>
    <row r="641" spans="1:11" ht="33" customHeight="1" x14ac:dyDescent="0.3">
      <c r="A641" s="53"/>
      <c r="B641" s="27"/>
      <c r="C641" s="31"/>
      <c r="D641" s="32" t="s">
        <v>11</v>
      </c>
      <c r="E641" s="88">
        <v>309</v>
      </c>
      <c r="F641" s="37" t="s">
        <v>315</v>
      </c>
      <c r="G641" s="19">
        <f>SUM(G642)</f>
        <v>2250</v>
      </c>
      <c r="J641" s="100"/>
      <c r="K641" s="97"/>
    </row>
    <row r="642" spans="1:11" x14ac:dyDescent="0.3">
      <c r="A642" s="53"/>
      <c r="B642" s="27"/>
      <c r="C642" s="31"/>
      <c r="D642" s="32"/>
      <c r="E642" s="84"/>
      <c r="F642" s="74" t="s">
        <v>711</v>
      </c>
      <c r="G642" s="33">
        <v>2250</v>
      </c>
      <c r="J642" s="100"/>
      <c r="K642" s="97"/>
    </row>
    <row r="643" spans="1:11" ht="24.75" customHeight="1" x14ac:dyDescent="0.3">
      <c r="A643" s="53"/>
      <c r="B643" s="27"/>
      <c r="C643" s="31"/>
      <c r="D643" s="32" t="s">
        <v>15</v>
      </c>
      <c r="E643" s="88">
        <v>371</v>
      </c>
      <c r="F643" s="37" t="s">
        <v>610</v>
      </c>
      <c r="G643" s="33">
        <f>SUM(G644)</f>
        <v>2000</v>
      </c>
      <c r="J643" s="100"/>
      <c r="K643" s="97"/>
    </row>
    <row r="644" spans="1:11" x14ac:dyDescent="0.3">
      <c r="A644" s="53"/>
      <c r="B644" s="27"/>
      <c r="C644" s="31"/>
      <c r="D644" s="32"/>
      <c r="E644" s="84"/>
      <c r="F644" s="74" t="s">
        <v>711</v>
      </c>
      <c r="G644" s="33">
        <v>2000</v>
      </c>
      <c r="J644" s="100"/>
      <c r="K644" s="97"/>
    </row>
    <row r="645" spans="1:11" ht="33" customHeight="1" x14ac:dyDescent="0.3">
      <c r="A645" s="53"/>
      <c r="B645" s="27"/>
      <c r="C645" s="31"/>
      <c r="D645" s="36" t="s">
        <v>16</v>
      </c>
      <c r="E645" s="87">
        <v>477</v>
      </c>
      <c r="F645" s="37" t="s">
        <v>313</v>
      </c>
      <c r="G645" s="19">
        <f>SUM(G646)</f>
        <v>35996</v>
      </c>
      <c r="J645" s="100"/>
      <c r="K645" s="97"/>
    </row>
    <row r="646" spans="1:11" x14ac:dyDescent="0.3">
      <c r="A646" s="53"/>
      <c r="B646" s="27"/>
      <c r="C646" s="31"/>
      <c r="D646" s="32"/>
      <c r="E646" s="84"/>
      <c r="F646" s="74" t="s">
        <v>711</v>
      </c>
      <c r="G646" s="33">
        <v>35996</v>
      </c>
      <c r="J646" s="100"/>
      <c r="K646" s="97"/>
    </row>
    <row r="647" spans="1:11" ht="33" customHeight="1" x14ac:dyDescent="0.3">
      <c r="A647" s="53"/>
      <c r="B647" s="27"/>
      <c r="C647" s="31"/>
      <c r="D647" s="36" t="s">
        <v>17</v>
      </c>
      <c r="E647" s="87">
        <v>504</v>
      </c>
      <c r="F647" s="37" t="s">
        <v>314</v>
      </c>
      <c r="G647" s="19">
        <f>SUM(G648)</f>
        <v>4768.3</v>
      </c>
      <c r="J647" s="100"/>
      <c r="K647" s="97"/>
    </row>
    <row r="648" spans="1:11" x14ac:dyDescent="0.3">
      <c r="A648" s="53"/>
      <c r="B648" s="27"/>
      <c r="C648" s="31"/>
      <c r="D648" s="32"/>
      <c r="E648" s="84"/>
      <c r="F648" s="74" t="s">
        <v>711</v>
      </c>
      <c r="G648" s="33">
        <v>4768.3</v>
      </c>
      <c r="J648" s="100"/>
      <c r="K648" s="97"/>
    </row>
    <row r="649" spans="1:11" ht="64.5" customHeight="1" x14ac:dyDescent="0.3">
      <c r="A649" s="53"/>
      <c r="B649" s="27"/>
      <c r="C649" s="31"/>
      <c r="D649" s="32" t="s">
        <v>51</v>
      </c>
      <c r="E649" s="88">
        <v>516</v>
      </c>
      <c r="F649" s="37" t="s">
        <v>312</v>
      </c>
      <c r="G649" s="19">
        <f>SUM(G650)</f>
        <v>4488</v>
      </c>
      <c r="J649" s="100"/>
      <c r="K649" s="97"/>
    </row>
    <row r="650" spans="1:11" x14ac:dyDescent="0.3">
      <c r="A650" s="53"/>
      <c r="B650" s="27"/>
      <c r="C650" s="31"/>
      <c r="D650" s="32"/>
      <c r="E650" s="86"/>
      <c r="F650" s="74" t="s">
        <v>711</v>
      </c>
      <c r="G650" s="33">
        <v>4488</v>
      </c>
      <c r="J650" s="100"/>
      <c r="K650" s="97"/>
    </row>
    <row r="651" spans="1:11" ht="17.25" customHeight="1" x14ac:dyDescent="0.3">
      <c r="A651" s="53"/>
      <c r="B651" s="27"/>
      <c r="C651" s="31"/>
      <c r="D651" s="32" t="s">
        <v>52</v>
      </c>
      <c r="E651" s="88">
        <v>562</v>
      </c>
      <c r="F651" s="37" t="s">
        <v>498</v>
      </c>
      <c r="G651" s="33">
        <f>SUM(G652)</f>
        <v>40000</v>
      </c>
      <c r="J651" s="100"/>
      <c r="K651" s="97"/>
    </row>
    <row r="652" spans="1:11" x14ac:dyDescent="0.3">
      <c r="A652" s="53"/>
      <c r="B652" s="27"/>
      <c r="C652" s="31"/>
      <c r="D652" s="55"/>
      <c r="E652" s="84"/>
      <c r="F652" s="74" t="s">
        <v>711</v>
      </c>
      <c r="G652" s="33">
        <v>40000</v>
      </c>
      <c r="J652" s="100"/>
      <c r="K652" s="97"/>
    </row>
    <row r="653" spans="1:11" ht="17.25" customHeight="1" x14ac:dyDescent="0.3">
      <c r="A653" s="51"/>
      <c r="B653" s="22">
        <v>6</v>
      </c>
      <c r="C653" s="31"/>
      <c r="D653" s="52">
        <v>1050</v>
      </c>
      <c r="E653" s="84"/>
      <c r="F653" s="23" t="s">
        <v>688</v>
      </c>
      <c r="G653" s="24">
        <f>SUM(G654)</f>
        <v>10000000</v>
      </c>
      <c r="J653" s="100">
        <f>'[1]2022-2023'!$W$438</f>
        <v>10000000</v>
      </c>
      <c r="K653" s="97">
        <f>G653-J653</f>
        <v>0</v>
      </c>
    </row>
    <row r="654" spans="1:11" ht="17.25" customHeight="1" x14ac:dyDescent="0.3">
      <c r="A654" s="53"/>
      <c r="B654" s="27"/>
      <c r="C654" s="28">
        <v>1</v>
      </c>
      <c r="D654" s="54">
        <v>1051</v>
      </c>
      <c r="E654" s="84"/>
      <c r="F654" s="30" t="s">
        <v>688</v>
      </c>
      <c r="G654" s="19">
        <f>SUM(G655)</f>
        <v>10000000</v>
      </c>
      <c r="J654" s="100"/>
      <c r="K654" s="97"/>
    </row>
    <row r="655" spans="1:11" ht="23.25" customHeight="1" x14ac:dyDescent="0.3">
      <c r="A655" s="53"/>
      <c r="B655" s="27"/>
      <c r="C655" s="31"/>
      <c r="D655" s="32" t="s">
        <v>11</v>
      </c>
      <c r="E655" s="94">
        <v>652</v>
      </c>
      <c r="F655" s="37" t="s">
        <v>706</v>
      </c>
      <c r="G655" s="19">
        <f>SUM(G656)</f>
        <v>10000000</v>
      </c>
      <c r="J655" s="100"/>
      <c r="K655" s="97"/>
    </row>
    <row r="656" spans="1:11" x14ac:dyDescent="0.3">
      <c r="A656" s="53"/>
      <c r="B656" s="27"/>
      <c r="C656" s="31"/>
      <c r="D656" s="32"/>
      <c r="E656" s="84"/>
      <c r="F656" s="74" t="s">
        <v>648</v>
      </c>
      <c r="G656" s="33">
        <f>14330480-4330480</f>
        <v>10000000</v>
      </c>
      <c r="J656" s="100"/>
      <c r="K656" s="97"/>
    </row>
    <row r="657" spans="1:11" ht="24" customHeight="1" x14ac:dyDescent="0.3">
      <c r="A657" s="51"/>
      <c r="B657" s="22">
        <v>7</v>
      </c>
      <c r="C657" s="31"/>
      <c r="D657" s="52">
        <v>1070</v>
      </c>
      <c r="E657" s="84"/>
      <c r="F657" s="23" t="s">
        <v>36</v>
      </c>
      <c r="G657" s="24">
        <f>SUM(G658)</f>
        <v>26015708</v>
      </c>
      <c r="J657" s="100">
        <f>'[1]2022-2023'!$W$441</f>
        <v>26015708</v>
      </c>
      <c r="K657" s="97">
        <f>G657-J657</f>
        <v>0</v>
      </c>
    </row>
    <row r="658" spans="1:11" ht="23.25" customHeight="1" x14ac:dyDescent="0.3">
      <c r="A658" s="53"/>
      <c r="B658" s="27"/>
      <c r="C658" s="28">
        <v>1</v>
      </c>
      <c r="D658" s="54">
        <v>1071</v>
      </c>
      <c r="E658" s="84"/>
      <c r="F658" s="30" t="s">
        <v>36</v>
      </c>
      <c r="G658" s="19">
        <f>SUM(G661,G663,G665,G667,G670,G659,G673)</f>
        <v>26015708</v>
      </c>
      <c r="J658" s="100"/>
      <c r="K658" s="97"/>
    </row>
    <row r="659" spans="1:11" ht="33" customHeight="1" x14ac:dyDescent="0.3">
      <c r="A659" s="42"/>
      <c r="B659" s="27"/>
      <c r="C659" s="31"/>
      <c r="D659" s="32" t="s">
        <v>11</v>
      </c>
      <c r="E659" s="80" t="s">
        <v>447</v>
      </c>
      <c r="F659" s="37" t="s">
        <v>589</v>
      </c>
      <c r="G659" s="19">
        <f>SUM(G660)</f>
        <v>50400</v>
      </c>
      <c r="J659" s="100"/>
      <c r="K659" s="97"/>
    </row>
    <row r="660" spans="1:11" x14ac:dyDescent="0.3">
      <c r="A660" s="42"/>
      <c r="B660" s="27"/>
      <c r="C660" s="31"/>
      <c r="D660" s="45"/>
      <c r="E660" s="82"/>
      <c r="F660" s="74" t="s">
        <v>711</v>
      </c>
      <c r="G660" s="33">
        <v>50400</v>
      </c>
      <c r="J660" s="100"/>
      <c r="K660" s="97"/>
    </row>
    <row r="661" spans="1:11" ht="33" customHeight="1" x14ac:dyDescent="0.3">
      <c r="A661" s="53"/>
      <c r="B661" s="27"/>
      <c r="C661" s="28"/>
      <c r="D661" s="36" t="s">
        <v>15</v>
      </c>
      <c r="E661" s="88">
        <v>523</v>
      </c>
      <c r="F661" s="37" t="s">
        <v>697</v>
      </c>
      <c r="G661" s="19">
        <f>SUM(G662)</f>
        <v>67600</v>
      </c>
      <c r="J661" s="100"/>
      <c r="K661" s="97"/>
    </row>
    <row r="662" spans="1:11" x14ac:dyDescent="0.3">
      <c r="A662" s="53"/>
      <c r="B662" s="27"/>
      <c r="C662" s="28"/>
      <c r="D662" s="57"/>
      <c r="E662" s="88"/>
      <c r="F662" s="74" t="s">
        <v>711</v>
      </c>
      <c r="G662" s="33">
        <v>67600</v>
      </c>
      <c r="J662" s="100"/>
      <c r="K662" s="97"/>
    </row>
    <row r="663" spans="1:11" ht="19.5" customHeight="1" x14ac:dyDescent="0.3">
      <c r="A663" s="53"/>
      <c r="B663" s="27"/>
      <c r="C663" s="31"/>
      <c r="D663" s="36" t="s">
        <v>16</v>
      </c>
      <c r="E663" s="88">
        <v>525</v>
      </c>
      <c r="F663" s="37" t="s">
        <v>37</v>
      </c>
      <c r="G663" s="19">
        <f>SUM(G664)</f>
        <v>4320</v>
      </c>
      <c r="J663" s="100"/>
      <c r="K663" s="97"/>
    </row>
    <row r="664" spans="1:11" ht="14.25" customHeight="1" x14ac:dyDescent="0.3">
      <c r="A664" s="53"/>
      <c r="B664" s="27"/>
      <c r="C664" s="31"/>
      <c r="D664" s="32"/>
      <c r="E664" s="86"/>
      <c r="F664" s="74" t="s">
        <v>711</v>
      </c>
      <c r="G664" s="33">
        <v>4320</v>
      </c>
      <c r="J664" s="100"/>
      <c r="K664" s="97"/>
    </row>
    <row r="665" spans="1:11" ht="17.25" customHeight="1" x14ac:dyDescent="0.3">
      <c r="A665" s="53"/>
      <c r="B665" s="27"/>
      <c r="C665" s="31"/>
      <c r="D665" s="36" t="s">
        <v>17</v>
      </c>
      <c r="E665" s="88">
        <v>526</v>
      </c>
      <c r="F665" s="37" t="s">
        <v>319</v>
      </c>
      <c r="G665" s="19">
        <f>SUM(G666)</f>
        <v>880668</v>
      </c>
      <c r="J665" s="100"/>
      <c r="K665" s="97"/>
    </row>
    <row r="666" spans="1:11" ht="14.25" customHeight="1" x14ac:dyDescent="0.3">
      <c r="A666" s="53"/>
      <c r="B666" s="27"/>
      <c r="C666" s="31"/>
      <c r="D666" s="32"/>
      <c r="E666" s="86"/>
      <c r="F666" s="74" t="s">
        <v>711</v>
      </c>
      <c r="G666" s="33">
        <v>880668</v>
      </c>
      <c r="J666" s="100"/>
      <c r="K666" s="97"/>
    </row>
    <row r="667" spans="1:11" ht="33" customHeight="1" x14ac:dyDescent="0.3">
      <c r="A667" s="53"/>
      <c r="B667" s="27"/>
      <c r="C667" s="31"/>
      <c r="D667" s="36" t="s">
        <v>51</v>
      </c>
      <c r="E667" s="88">
        <v>546</v>
      </c>
      <c r="F667" s="37" t="s">
        <v>633</v>
      </c>
      <c r="G667" s="19">
        <f>SUM(G668:G669)</f>
        <v>2910000</v>
      </c>
      <c r="J667" s="100"/>
      <c r="K667" s="97"/>
    </row>
    <row r="668" spans="1:11" ht="18.75" customHeight="1" x14ac:dyDescent="0.3">
      <c r="A668" s="53"/>
      <c r="B668" s="27"/>
      <c r="C668" s="31"/>
      <c r="D668" s="58"/>
      <c r="E668" s="86"/>
      <c r="F668" s="74" t="s">
        <v>607</v>
      </c>
      <c r="G668" s="33">
        <v>2750000</v>
      </c>
      <c r="J668" s="100"/>
      <c r="K668" s="97"/>
    </row>
    <row r="669" spans="1:11" ht="18.75" customHeight="1" x14ac:dyDescent="0.3">
      <c r="A669" s="53"/>
      <c r="B669" s="27"/>
      <c r="C669" s="31"/>
      <c r="D669" s="58"/>
      <c r="E669" s="86"/>
      <c r="F669" s="74" t="s">
        <v>648</v>
      </c>
      <c r="G669" s="33">
        <v>160000</v>
      </c>
      <c r="J669" s="100"/>
      <c r="K669" s="97"/>
    </row>
    <row r="670" spans="1:11" ht="66" x14ac:dyDescent="0.3">
      <c r="A670" s="53"/>
      <c r="B670" s="27"/>
      <c r="C670" s="31"/>
      <c r="D670" s="36" t="s">
        <v>52</v>
      </c>
      <c r="E670" s="86">
        <v>625</v>
      </c>
      <c r="F670" s="37" t="s">
        <v>643</v>
      </c>
      <c r="G670" s="33">
        <f>SUM(G671:G672)</f>
        <v>10000000</v>
      </c>
      <c r="J670" s="100"/>
      <c r="K670" s="97"/>
    </row>
    <row r="671" spans="1:11" x14ac:dyDescent="0.3">
      <c r="A671" s="53"/>
      <c r="B671" s="27"/>
      <c r="C671" s="31"/>
      <c r="D671" s="36"/>
      <c r="E671" s="86"/>
      <c r="F671" s="74" t="s">
        <v>687</v>
      </c>
      <c r="G671" s="33">
        <v>5000000</v>
      </c>
      <c r="J671" s="100"/>
      <c r="K671" s="97"/>
    </row>
    <row r="672" spans="1:11" x14ac:dyDescent="0.3">
      <c r="A672" s="53"/>
      <c r="B672" s="27"/>
      <c r="C672" s="31"/>
      <c r="D672" s="58"/>
      <c r="E672" s="86"/>
      <c r="F672" s="74" t="s">
        <v>686</v>
      </c>
      <c r="G672" s="33">
        <v>5000000</v>
      </c>
      <c r="J672" s="100"/>
      <c r="K672" s="97"/>
    </row>
    <row r="673" spans="1:11" ht="49.5" x14ac:dyDescent="0.3">
      <c r="A673" s="53"/>
      <c r="B673" s="27"/>
      <c r="C673" s="31"/>
      <c r="D673" s="36" t="s">
        <v>64</v>
      </c>
      <c r="E673" s="93">
        <v>647</v>
      </c>
      <c r="F673" s="37" t="s">
        <v>689</v>
      </c>
      <c r="G673" s="33">
        <f>SUM(G674)</f>
        <v>12102720</v>
      </c>
      <c r="J673" s="100"/>
      <c r="K673" s="97"/>
    </row>
    <row r="674" spans="1:11" x14ac:dyDescent="0.3">
      <c r="A674" s="53"/>
      <c r="B674" s="27"/>
      <c r="C674" s="31"/>
      <c r="D674" s="58"/>
      <c r="E674" s="86"/>
      <c r="F674" s="74" t="s">
        <v>648</v>
      </c>
      <c r="G674" s="33">
        <v>12102720</v>
      </c>
      <c r="J674" s="100"/>
      <c r="K674" s="97"/>
    </row>
    <row r="675" spans="1:11" ht="17.25" customHeight="1" x14ac:dyDescent="0.3">
      <c r="A675" s="51"/>
      <c r="B675" s="59">
        <v>9</v>
      </c>
      <c r="C675" s="31"/>
      <c r="D675" s="52">
        <v>1090</v>
      </c>
      <c r="E675" s="84"/>
      <c r="F675" s="23" t="s">
        <v>38</v>
      </c>
      <c r="G675" s="24">
        <f>SUM(G676,G679)</f>
        <v>5359018</v>
      </c>
      <c r="J675" s="100">
        <f>'[1]2022-2023'!$W$456</f>
        <v>5359018</v>
      </c>
      <c r="K675" s="97">
        <f>G675-J675</f>
        <v>0</v>
      </c>
    </row>
    <row r="676" spans="1:11" ht="20.25" customHeight="1" x14ac:dyDescent="0.3">
      <c r="A676" s="53"/>
      <c r="B676" s="49"/>
      <c r="C676" s="28">
        <v>1</v>
      </c>
      <c r="D676" s="54">
        <v>1091</v>
      </c>
      <c r="E676" s="84"/>
      <c r="F676" s="30" t="s">
        <v>38</v>
      </c>
      <c r="G676" s="19">
        <f>SUM(G677)</f>
        <v>956158.2</v>
      </c>
      <c r="J676" s="100"/>
      <c r="K676" s="97"/>
    </row>
    <row r="677" spans="1:11" ht="33" customHeight="1" x14ac:dyDescent="0.3">
      <c r="A677" s="53"/>
      <c r="B677" s="49"/>
      <c r="C677" s="31"/>
      <c r="D677" s="57" t="s">
        <v>11</v>
      </c>
      <c r="E677" s="88">
        <v>255</v>
      </c>
      <c r="F677" s="30" t="s">
        <v>320</v>
      </c>
      <c r="G677" s="19">
        <f>SUM(G678)</f>
        <v>956158.2</v>
      </c>
      <c r="J677" s="100"/>
      <c r="K677" s="97"/>
    </row>
    <row r="678" spans="1:11" x14ac:dyDescent="0.3">
      <c r="A678" s="53"/>
      <c r="B678" s="49"/>
      <c r="C678" s="31"/>
      <c r="D678" s="55"/>
      <c r="E678" s="84"/>
      <c r="F678" s="74" t="s">
        <v>711</v>
      </c>
      <c r="G678" s="33">
        <v>956158.2</v>
      </c>
      <c r="J678" s="100"/>
      <c r="K678" s="97"/>
    </row>
    <row r="679" spans="1:11" ht="33" customHeight="1" x14ac:dyDescent="0.3">
      <c r="A679" s="53"/>
      <c r="B679" s="49"/>
      <c r="C679" s="28">
        <v>2</v>
      </c>
      <c r="D679" s="54">
        <v>1092</v>
      </c>
      <c r="E679" s="84"/>
      <c r="F679" s="30" t="s">
        <v>39</v>
      </c>
      <c r="G679" s="19">
        <f>SUM(G680,G682,G684,G686,G688,G692,G694,G696,G690,G698)</f>
        <v>4402859.8</v>
      </c>
      <c r="J679" s="100"/>
      <c r="K679" s="97"/>
    </row>
    <row r="680" spans="1:11" ht="33" x14ac:dyDescent="0.3">
      <c r="A680" s="53"/>
      <c r="B680" s="49"/>
      <c r="C680" s="31"/>
      <c r="D680" s="32" t="s">
        <v>11</v>
      </c>
      <c r="E680" s="88">
        <v>313</v>
      </c>
      <c r="F680" s="37" t="s">
        <v>659</v>
      </c>
      <c r="G680" s="19">
        <f>SUM(G681)</f>
        <v>232675.8</v>
      </c>
      <c r="J680" s="100"/>
      <c r="K680" s="97"/>
    </row>
    <row r="681" spans="1:11" x14ac:dyDescent="0.3">
      <c r="A681" s="53"/>
      <c r="B681" s="49"/>
      <c r="C681" s="31"/>
      <c r="D681" s="32"/>
      <c r="E681" s="86"/>
      <c r="F681" s="74" t="s">
        <v>711</v>
      </c>
      <c r="G681" s="33">
        <v>232675.8</v>
      </c>
      <c r="J681" s="100"/>
      <c r="K681" s="97"/>
    </row>
    <row r="682" spans="1:11" ht="33" customHeight="1" x14ac:dyDescent="0.3">
      <c r="A682" s="53"/>
      <c r="B682" s="49"/>
      <c r="C682" s="31"/>
      <c r="D682" s="32" t="s">
        <v>15</v>
      </c>
      <c r="E682" s="88">
        <v>327</v>
      </c>
      <c r="F682" s="37" t="s">
        <v>534</v>
      </c>
      <c r="G682" s="19">
        <f>SUM(G683)</f>
        <v>43680</v>
      </c>
      <c r="J682" s="100"/>
      <c r="K682" s="97"/>
    </row>
    <row r="683" spans="1:11" x14ac:dyDescent="0.3">
      <c r="A683" s="53"/>
      <c r="B683" s="49"/>
      <c r="C683" s="31"/>
      <c r="D683" s="32"/>
      <c r="E683" s="86"/>
      <c r="F683" s="74" t="s">
        <v>521</v>
      </c>
      <c r="G683" s="33">
        <v>43680</v>
      </c>
      <c r="J683" s="100"/>
      <c r="K683" s="97"/>
    </row>
    <row r="684" spans="1:11" ht="37.5" customHeight="1" x14ac:dyDescent="0.3">
      <c r="A684" s="53"/>
      <c r="B684" s="49"/>
      <c r="C684" s="31"/>
      <c r="D684" s="32" t="s">
        <v>16</v>
      </c>
      <c r="E684" s="88">
        <v>528</v>
      </c>
      <c r="F684" s="37" t="s">
        <v>40</v>
      </c>
      <c r="G684" s="19">
        <f>SUM(G685)</f>
        <v>18700</v>
      </c>
      <c r="J684" s="100"/>
      <c r="K684" s="97"/>
    </row>
    <row r="685" spans="1:11" x14ac:dyDescent="0.3">
      <c r="A685" s="53"/>
      <c r="B685" s="49"/>
      <c r="C685" s="31"/>
      <c r="D685" s="32"/>
      <c r="E685" s="86"/>
      <c r="F685" s="74" t="s">
        <v>711</v>
      </c>
      <c r="G685" s="33">
        <v>18700</v>
      </c>
      <c r="J685" s="100"/>
      <c r="K685" s="97"/>
    </row>
    <row r="686" spans="1:11" ht="21" customHeight="1" x14ac:dyDescent="0.3">
      <c r="A686" s="53"/>
      <c r="B686" s="49"/>
      <c r="C686" s="31"/>
      <c r="D686" s="32" t="s">
        <v>17</v>
      </c>
      <c r="E686" s="88">
        <v>529</v>
      </c>
      <c r="F686" s="37" t="s">
        <v>344</v>
      </c>
      <c r="G686" s="19">
        <f>SUM(G687)</f>
        <v>1209804</v>
      </c>
      <c r="J686" s="100"/>
      <c r="K686" s="97"/>
    </row>
    <row r="687" spans="1:11" x14ac:dyDescent="0.3">
      <c r="A687" s="53"/>
      <c r="B687" s="49"/>
      <c r="C687" s="31"/>
      <c r="D687" s="32"/>
      <c r="E687" s="86"/>
      <c r="F687" s="74" t="s">
        <v>711</v>
      </c>
      <c r="G687" s="33">
        <v>1209804</v>
      </c>
      <c r="J687" s="100"/>
      <c r="K687" s="97"/>
    </row>
    <row r="688" spans="1:11" ht="17.25" customHeight="1" x14ac:dyDescent="0.3">
      <c r="A688" s="53"/>
      <c r="B688" s="49"/>
      <c r="C688" s="31"/>
      <c r="D688" s="32" t="s">
        <v>51</v>
      </c>
      <c r="E688" s="88">
        <v>530</v>
      </c>
      <c r="F688" s="37" t="s">
        <v>43</v>
      </c>
      <c r="G688" s="19">
        <f>SUM(G689)</f>
        <v>100000</v>
      </c>
      <c r="J688" s="100"/>
      <c r="K688" s="97"/>
    </row>
    <row r="689" spans="1:11" x14ac:dyDescent="0.3">
      <c r="A689" s="53"/>
      <c r="B689" s="49"/>
      <c r="C689" s="31"/>
      <c r="D689" s="32"/>
      <c r="E689" s="86"/>
      <c r="F689" s="74" t="s">
        <v>711</v>
      </c>
      <c r="G689" s="33">
        <v>100000</v>
      </c>
      <c r="J689" s="100"/>
      <c r="K689" s="97"/>
    </row>
    <row r="690" spans="1:11" ht="33" x14ac:dyDescent="0.3">
      <c r="A690" s="53"/>
      <c r="B690" s="49"/>
      <c r="C690" s="31"/>
      <c r="D690" s="36" t="s">
        <v>52</v>
      </c>
      <c r="E690" s="88">
        <v>548</v>
      </c>
      <c r="F690" s="37" t="s">
        <v>660</v>
      </c>
      <c r="G690" s="19">
        <f>SUM(G691)</f>
        <v>15000</v>
      </c>
      <c r="J690" s="100"/>
      <c r="K690" s="97"/>
    </row>
    <row r="691" spans="1:11" x14ac:dyDescent="0.3">
      <c r="A691" s="53"/>
      <c r="B691" s="49"/>
      <c r="C691" s="31"/>
      <c r="D691" s="58"/>
      <c r="E691" s="86"/>
      <c r="F691" s="74" t="s">
        <v>711</v>
      </c>
      <c r="G691" s="33">
        <v>15000</v>
      </c>
      <c r="J691" s="100"/>
      <c r="K691" s="97"/>
    </row>
    <row r="692" spans="1:11" ht="17.25" customHeight="1" x14ac:dyDescent="0.3">
      <c r="A692" s="53"/>
      <c r="B692" s="49"/>
      <c r="C692" s="31"/>
      <c r="D692" s="36" t="s">
        <v>64</v>
      </c>
      <c r="E692" s="88">
        <v>552</v>
      </c>
      <c r="F692" s="37" t="s">
        <v>728</v>
      </c>
      <c r="G692" s="19">
        <f>SUM(G693)</f>
        <v>30000</v>
      </c>
      <c r="J692" s="100"/>
      <c r="K692" s="97"/>
    </row>
    <row r="693" spans="1:11" x14ac:dyDescent="0.3">
      <c r="A693" s="53"/>
      <c r="B693" s="49"/>
      <c r="C693" s="31"/>
      <c r="D693" s="58"/>
      <c r="E693" s="86"/>
      <c r="F693" s="74" t="s">
        <v>711</v>
      </c>
      <c r="G693" s="33">
        <v>30000</v>
      </c>
      <c r="J693" s="100"/>
      <c r="K693" s="97"/>
    </row>
    <row r="694" spans="1:11" ht="48.75" customHeight="1" x14ac:dyDescent="0.3">
      <c r="A694" s="53"/>
      <c r="B694" s="49"/>
      <c r="C694" s="31"/>
      <c r="D694" s="32" t="s">
        <v>65</v>
      </c>
      <c r="E694" s="88">
        <v>602</v>
      </c>
      <c r="F694" s="37" t="s">
        <v>668</v>
      </c>
      <c r="G694" s="19">
        <f>SUM(G695:G695)</f>
        <v>750000</v>
      </c>
      <c r="J694" s="100"/>
      <c r="K694" s="97"/>
    </row>
    <row r="695" spans="1:11" x14ac:dyDescent="0.3">
      <c r="A695" s="53"/>
      <c r="B695" s="49"/>
      <c r="C695" s="31"/>
      <c r="D695" s="58"/>
      <c r="E695" s="86"/>
      <c r="F695" s="74" t="s">
        <v>607</v>
      </c>
      <c r="G695" s="33">
        <v>750000</v>
      </c>
      <c r="J695" s="100"/>
      <c r="K695" s="97"/>
    </row>
    <row r="696" spans="1:11" ht="33" x14ac:dyDescent="0.3">
      <c r="A696" s="53"/>
      <c r="B696" s="49"/>
      <c r="C696" s="31"/>
      <c r="D696" s="32" t="s">
        <v>66</v>
      </c>
      <c r="E696" s="86">
        <v>641</v>
      </c>
      <c r="F696" s="37" t="s">
        <v>657</v>
      </c>
      <c r="G696" s="19">
        <f>SUM(G697)</f>
        <v>3000</v>
      </c>
      <c r="J696" s="100"/>
      <c r="K696" s="97"/>
    </row>
    <row r="697" spans="1:11" x14ac:dyDescent="0.3">
      <c r="A697" s="53"/>
      <c r="B697" s="49"/>
      <c r="C697" s="31"/>
      <c r="D697" s="58"/>
      <c r="E697" s="86"/>
      <c r="F697" s="74" t="s">
        <v>607</v>
      </c>
      <c r="G697" s="33">
        <v>3000</v>
      </c>
      <c r="J697" s="100"/>
      <c r="K697" s="97"/>
    </row>
    <row r="698" spans="1:11" ht="51.75" customHeight="1" x14ac:dyDescent="0.3">
      <c r="A698" s="53"/>
      <c r="B698" s="49"/>
      <c r="C698" s="31"/>
      <c r="D698" s="32" t="s">
        <v>67</v>
      </c>
      <c r="E698" s="93">
        <v>653</v>
      </c>
      <c r="F698" s="37" t="s">
        <v>685</v>
      </c>
      <c r="G698" s="19">
        <f>SUM(G699)</f>
        <v>2000000</v>
      </c>
      <c r="J698" s="100"/>
      <c r="K698" s="97"/>
    </row>
    <row r="699" spans="1:11" x14ac:dyDescent="0.3">
      <c r="A699" s="53"/>
      <c r="B699" s="49"/>
      <c r="C699" s="31"/>
      <c r="D699" s="58"/>
      <c r="E699" s="86"/>
      <c r="F699" s="74" t="s">
        <v>605</v>
      </c>
      <c r="G699" s="33">
        <f>2500000-500000</f>
        <v>2000000</v>
      </c>
      <c r="J699" s="100"/>
      <c r="K699" s="97"/>
    </row>
    <row r="700" spans="1:11" ht="21" customHeight="1" x14ac:dyDescent="0.3">
      <c r="A700" s="21" t="s">
        <v>68</v>
      </c>
      <c r="B700" s="49"/>
      <c r="C700" s="31"/>
      <c r="D700" s="52">
        <v>1100</v>
      </c>
      <c r="E700" s="84"/>
      <c r="F700" s="18" t="s">
        <v>44</v>
      </c>
      <c r="G700" s="19">
        <f>SUM(G701,G705)</f>
        <v>29644039.699999999</v>
      </c>
      <c r="J700" s="100">
        <f>'[1]2022-2023'!$W$479</f>
        <v>29644039.700000003</v>
      </c>
      <c r="K700" s="97">
        <f>G700-J700</f>
        <v>0</v>
      </c>
    </row>
    <row r="701" spans="1:11" ht="17.25" customHeight="1" x14ac:dyDescent="0.3">
      <c r="A701" s="26"/>
      <c r="B701" s="62" t="s">
        <v>41</v>
      </c>
      <c r="C701" s="60"/>
      <c r="D701" s="61">
        <v>1110</v>
      </c>
      <c r="E701" s="89"/>
      <c r="F701" s="23" t="s">
        <v>551</v>
      </c>
      <c r="G701" s="24">
        <f>SUM(G702)</f>
        <v>5500000</v>
      </c>
      <c r="J701" s="100"/>
      <c r="K701" s="97"/>
    </row>
    <row r="702" spans="1:11" ht="17.25" customHeight="1" x14ac:dyDescent="0.3">
      <c r="A702" s="26"/>
      <c r="B702" s="62"/>
      <c r="C702" s="60" t="s">
        <v>41</v>
      </c>
      <c r="D702" s="64">
        <v>1111</v>
      </c>
      <c r="E702" s="89"/>
      <c r="F702" s="47" t="s">
        <v>550</v>
      </c>
      <c r="G702" s="19">
        <f>SUM(G703)</f>
        <v>5500000</v>
      </c>
      <c r="J702" s="100"/>
      <c r="K702" s="97"/>
    </row>
    <row r="703" spans="1:11" ht="17.25" customHeight="1" x14ac:dyDescent="0.3">
      <c r="A703" s="26"/>
      <c r="B703" s="62"/>
      <c r="C703" s="60"/>
      <c r="D703" s="32" t="s">
        <v>11</v>
      </c>
      <c r="E703" s="80" t="s">
        <v>492</v>
      </c>
      <c r="F703" s="37" t="s">
        <v>550</v>
      </c>
      <c r="G703" s="19">
        <f>SUM(G704)</f>
        <v>5500000</v>
      </c>
      <c r="J703" s="100"/>
      <c r="K703" s="97"/>
    </row>
    <row r="704" spans="1:11" x14ac:dyDescent="0.3">
      <c r="A704" s="26"/>
      <c r="B704" s="62"/>
      <c r="C704" s="60"/>
      <c r="D704" s="65"/>
      <c r="E704" s="89"/>
      <c r="F704" s="74" t="s">
        <v>517</v>
      </c>
      <c r="G704" s="33">
        <v>5500000</v>
      </c>
      <c r="J704" s="100"/>
      <c r="K704" s="97"/>
    </row>
    <row r="705" spans="1:11" ht="17.25" customHeight="1" x14ac:dyDescent="0.3">
      <c r="A705" s="26"/>
      <c r="B705" s="62" t="s">
        <v>42</v>
      </c>
      <c r="C705" s="63"/>
      <c r="D705" s="65"/>
      <c r="E705" s="89"/>
      <c r="F705" s="23" t="s">
        <v>45</v>
      </c>
      <c r="G705" s="24">
        <f>SUM(G706)</f>
        <v>24144039.699999999</v>
      </c>
      <c r="J705" s="100"/>
      <c r="K705" s="97"/>
    </row>
    <row r="706" spans="1:11" x14ac:dyDescent="0.3">
      <c r="A706" s="26"/>
      <c r="B706" s="62"/>
      <c r="C706" s="60" t="s">
        <v>41</v>
      </c>
      <c r="D706" s="65"/>
      <c r="E706" s="89"/>
      <c r="F706" s="47" t="s">
        <v>46</v>
      </c>
      <c r="G706" s="33">
        <f>SUM(G709,G711,G713,G715,G707)</f>
        <v>24144039.699999999</v>
      </c>
      <c r="J706" s="100"/>
      <c r="K706" s="97"/>
    </row>
    <row r="707" spans="1:11" x14ac:dyDescent="0.3">
      <c r="A707" s="26"/>
      <c r="B707" s="56"/>
      <c r="C707" s="66"/>
      <c r="D707" s="32" t="s">
        <v>11</v>
      </c>
      <c r="E707" s="80" t="s">
        <v>493</v>
      </c>
      <c r="F707" s="30" t="s">
        <v>166</v>
      </c>
      <c r="G707" s="19">
        <f>SUM(G708)</f>
        <v>1034039.7</v>
      </c>
      <c r="J707" s="100"/>
      <c r="K707" s="97"/>
    </row>
    <row r="708" spans="1:11" x14ac:dyDescent="0.3">
      <c r="A708" s="26"/>
      <c r="B708" s="56"/>
      <c r="C708" s="66"/>
      <c r="D708" s="32"/>
      <c r="E708" s="80"/>
      <c r="F708" s="74" t="s">
        <v>521</v>
      </c>
      <c r="G708" s="33">
        <v>1034039.7</v>
      </c>
      <c r="J708" s="100"/>
      <c r="K708" s="97"/>
    </row>
    <row r="709" spans="1:11" ht="20.25" customHeight="1" x14ac:dyDescent="0.3">
      <c r="A709" s="26"/>
      <c r="B709" s="62"/>
      <c r="C709" s="60"/>
      <c r="D709" s="32" t="s">
        <v>15</v>
      </c>
      <c r="E709" s="80" t="s">
        <v>494</v>
      </c>
      <c r="F709" s="37" t="s">
        <v>47</v>
      </c>
      <c r="G709" s="33">
        <f>SUM(G710:G710)</f>
        <v>22000000</v>
      </c>
      <c r="J709" s="100"/>
      <c r="K709" s="97"/>
    </row>
    <row r="710" spans="1:11" x14ac:dyDescent="0.3">
      <c r="A710" s="26"/>
      <c r="B710" s="62"/>
      <c r="C710" s="60"/>
      <c r="D710" s="32"/>
      <c r="E710" s="89"/>
      <c r="F710" s="74" t="s">
        <v>509</v>
      </c>
      <c r="G710" s="33">
        <v>22000000</v>
      </c>
      <c r="J710" s="100"/>
      <c r="K710" s="97"/>
    </row>
    <row r="711" spans="1:11" x14ac:dyDescent="0.3">
      <c r="A711" s="26"/>
      <c r="B711" s="56"/>
      <c r="C711" s="66"/>
      <c r="D711" s="32" t="s">
        <v>16</v>
      </c>
      <c r="E711" s="80" t="s">
        <v>495</v>
      </c>
      <c r="F711" s="37" t="s">
        <v>48</v>
      </c>
      <c r="G711" s="19">
        <f>SUM(G712)</f>
        <v>600000</v>
      </c>
      <c r="J711" s="100"/>
      <c r="K711" s="97"/>
    </row>
    <row r="712" spans="1:11" x14ac:dyDescent="0.3">
      <c r="A712" s="26"/>
      <c r="B712" s="56"/>
      <c r="C712" s="66"/>
      <c r="D712" s="45"/>
      <c r="E712" s="82"/>
      <c r="F712" s="74" t="s">
        <v>517</v>
      </c>
      <c r="G712" s="33">
        <v>600000</v>
      </c>
      <c r="J712" s="100"/>
      <c r="K712" s="97"/>
    </row>
    <row r="713" spans="1:11" x14ac:dyDescent="0.3">
      <c r="A713" s="26"/>
      <c r="B713" s="56"/>
      <c r="C713" s="66"/>
      <c r="D713" s="32" t="s">
        <v>17</v>
      </c>
      <c r="E713" s="80" t="s">
        <v>496</v>
      </c>
      <c r="F713" s="37" t="s">
        <v>49</v>
      </c>
      <c r="G713" s="19">
        <f>SUM(G714)</f>
        <v>300000</v>
      </c>
      <c r="J713" s="100"/>
      <c r="K713" s="97"/>
    </row>
    <row r="714" spans="1:11" x14ac:dyDescent="0.3">
      <c r="A714" s="26"/>
      <c r="B714" s="56"/>
      <c r="C714" s="66"/>
      <c r="D714" s="45"/>
      <c r="E714" s="82"/>
      <c r="F714" s="74" t="s">
        <v>517</v>
      </c>
      <c r="G714" s="33">
        <v>300000</v>
      </c>
      <c r="J714" s="100"/>
      <c r="K714" s="97"/>
    </row>
    <row r="715" spans="1:11" x14ac:dyDescent="0.3">
      <c r="A715" s="26"/>
      <c r="B715" s="56"/>
      <c r="C715" s="66"/>
      <c r="D715" s="32" t="s">
        <v>51</v>
      </c>
      <c r="E715" s="80" t="s">
        <v>497</v>
      </c>
      <c r="F715" s="37" t="s">
        <v>50</v>
      </c>
      <c r="G715" s="33">
        <f>SUM(G716)</f>
        <v>210000</v>
      </c>
      <c r="J715" s="100"/>
      <c r="K715" s="97"/>
    </row>
    <row r="716" spans="1:11" x14ac:dyDescent="0.3">
      <c r="A716" s="26"/>
      <c r="B716" s="56"/>
      <c r="C716" s="66"/>
      <c r="D716" s="45"/>
      <c r="E716" s="82"/>
      <c r="F716" s="74" t="s">
        <v>517</v>
      </c>
      <c r="G716" s="33">
        <v>210000</v>
      </c>
      <c r="J716" s="100"/>
      <c r="K716" s="97"/>
    </row>
    <row r="717" spans="1:11" x14ac:dyDescent="0.3">
      <c r="J717" s="100"/>
      <c r="K717" s="97"/>
    </row>
    <row r="718" spans="1:11" x14ac:dyDescent="0.3">
      <c r="J718" s="100"/>
      <c r="K718" s="97"/>
    </row>
    <row r="719" spans="1:11" x14ac:dyDescent="0.3">
      <c r="D719" s="67"/>
      <c r="E719" s="90"/>
      <c r="F719" s="68"/>
      <c r="G719" s="34"/>
      <c r="J719" s="100"/>
      <c r="K719" s="97"/>
    </row>
    <row r="720" spans="1:11" x14ac:dyDescent="0.3">
      <c r="D720" s="67"/>
      <c r="E720" s="90"/>
      <c r="F720" s="68"/>
      <c r="G720" s="34"/>
      <c r="J720" s="100"/>
      <c r="K720" s="97"/>
    </row>
    <row r="721" spans="1:11" x14ac:dyDescent="0.3">
      <c r="D721" s="67"/>
      <c r="E721" s="90"/>
      <c r="F721" s="68"/>
      <c r="G721" s="34"/>
      <c r="J721" s="100"/>
      <c r="K721" s="97"/>
    </row>
    <row r="722" spans="1:11" x14ac:dyDescent="0.3">
      <c r="D722" s="67"/>
      <c r="E722" s="90"/>
      <c r="F722" s="68"/>
      <c r="G722" s="34"/>
      <c r="J722" s="100"/>
      <c r="K722" s="97"/>
    </row>
    <row r="723" spans="1:11" x14ac:dyDescent="0.3">
      <c r="D723" s="67"/>
      <c r="E723" s="90"/>
      <c r="F723" s="68"/>
      <c r="G723" s="34"/>
      <c r="J723" s="100"/>
      <c r="K723" s="97"/>
    </row>
    <row r="724" spans="1:11" x14ac:dyDescent="0.3">
      <c r="D724" s="67"/>
      <c r="E724" s="90"/>
      <c r="F724" s="68"/>
      <c r="G724" s="34"/>
      <c r="J724" s="100"/>
      <c r="K724" s="97"/>
    </row>
    <row r="725" spans="1:11" x14ac:dyDescent="0.3">
      <c r="D725" s="67"/>
      <c r="E725" s="90"/>
      <c r="F725" s="68"/>
      <c r="G725" s="34"/>
      <c r="J725" s="100"/>
      <c r="K725" s="97"/>
    </row>
    <row r="726" spans="1:11" x14ac:dyDescent="0.3">
      <c r="D726" s="67"/>
      <c r="E726" s="90"/>
      <c r="F726" s="68"/>
      <c r="G726" s="34"/>
      <c r="J726" s="100"/>
      <c r="K726" s="97"/>
    </row>
    <row r="727" spans="1:11" x14ac:dyDescent="0.3">
      <c r="D727" s="67"/>
      <c r="E727" s="90"/>
      <c r="F727" s="68" t="s">
        <v>164</v>
      </c>
      <c r="G727" s="34"/>
      <c r="J727" s="100"/>
      <c r="K727" s="97"/>
    </row>
    <row r="728" spans="1:11" x14ac:dyDescent="0.3">
      <c r="D728" s="67"/>
      <c r="E728" s="90"/>
      <c r="F728" s="68"/>
      <c r="G728" s="34"/>
      <c r="J728" s="100"/>
      <c r="K728" s="97"/>
    </row>
    <row r="729" spans="1:11" x14ac:dyDescent="0.3">
      <c r="D729" s="67"/>
      <c r="E729" s="90"/>
      <c r="F729" s="68"/>
      <c r="G729" s="34"/>
      <c r="J729" s="100"/>
      <c r="K729" s="97"/>
    </row>
    <row r="730" spans="1:11" x14ac:dyDescent="0.3">
      <c r="D730" s="67"/>
      <c r="E730" s="90"/>
      <c r="F730" s="68"/>
      <c r="G730" s="34"/>
      <c r="J730" s="100"/>
      <c r="K730" s="97"/>
    </row>
    <row r="731" spans="1:11" x14ac:dyDescent="0.3">
      <c r="A731" s="7"/>
      <c r="B731" s="7"/>
      <c r="C731" s="7"/>
      <c r="D731" s="67"/>
      <c r="E731" s="90"/>
      <c r="F731" s="68"/>
      <c r="G731" s="34"/>
      <c r="J731" s="100"/>
      <c r="K731" s="97"/>
    </row>
    <row r="732" spans="1:11" x14ac:dyDescent="0.3">
      <c r="A732" s="7"/>
      <c r="B732" s="7"/>
      <c r="C732" s="7"/>
      <c r="D732" s="67"/>
      <c r="E732" s="90"/>
      <c r="F732" s="68"/>
      <c r="G732" s="34"/>
      <c r="J732" s="100"/>
      <c r="K732" s="97"/>
    </row>
    <row r="733" spans="1:11" x14ac:dyDescent="0.3">
      <c r="A733" s="7"/>
      <c r="B733" s="7"/>
      <c r="C733" s="7"/>
      <c r="D733" s="67"/>
      <c r="E733" s="90"/>
      <c r="F733" s="68"/>
      <c r="G733" s="34"/>
      <c r="J733" s="100"/>
      <c r="K733" s="97"/>
    </row>
    <row r="734" spans="1:11" x14ac:dyDescent="0.3">
      <c r="A734" s="7"/>
      <c r="B734" s="7"/>
      <c r="C734" s="7"/>
      <c r="D734" s="67"/>
      <c r="E734" s="90"/>
      <c r="F734" s="68"/>
      <c r="G734" s="34"/>
      <c r="J734" s="100"/>
      <c r="K734" s="97"/>
    </row>
    <row r="735" spans="1:11" x14ac:dyDescent="0.3">
      <c r="A735" s="7"/>
      <c r="B735" s="7"/>
      <c r="C735" s="7"/>
      <c r="D735" s="67"/>
      <c r="E735" s="90"/>
      <c r="F735" s="68"/>
      <c r="G735" s="34"/>
      <c r="J735" s="100"/>
      <c r="K735" s="97"/>
    </row>
    <row r="736" spans="1:11" x14ac:dyDescent="0.3">
      <c r="A736" s="7"/>
      <c r="B736" s="7"/>
      <c r="C736" s="7"/>
      <c r="F736" s="69"/>
      <c r="G736" s="70"/>
      <c r="J736" s="100"/>
      <c r="K736" s="97"/>
    </row>
    <row r="737" spans="1:11" x14ac:dyDescent="0.3">
      <c r="A737" s="7"/>
      <c r="B737" s="7"/>
      <c r="C737" s="7"/>
      <c r="F737" s="69"/>
      <c r="G737" s="70"/>
      <c r="J737" s="100"/>
      <c r="K737" s="97"/>
    </row>
    <row r="738" spans="1:11" x14ac:dyDescent="0.3">
      <c r="A738" s="7"/>
      <c r="B738" s="7"/>
      <c r="C738" s="7"/>
      <c r="F738" s="69"/>
      <c r="G738" s="70"/>
      <c r="J738" s="100"/>
      <c r="K738" s="97"/>
    </row>
    <row r="739" spans="1:11" x14ac:dyDescent="0.3">
      <c r="A739" s="7"/>
      <c r="B739" s="7"/>
      <c r="C739" s="7"/>
      <c r="F739" s="69"/>
      <c r="G739" s="70"/>
      <c r="J739" s="100"/>
      <c r="K739" s="97"/>
    </row>
    <row r="740" spans="1:11" x14ac:dyDescent="0.3">
      <c r="A740" s="7"/>
      <c r="B740" s="7"/>
      <c r="C740" s="7"/>
      <c r="F740" s="69"/>
      <c r="G740" s="70"/>
      <c r="J740" s="100"/>
      <c r="K740" s="97"/>
    </row>
    <row r="741" spans="1:11" x14ac:dyDescent="0.3">
      <c r="A741" s="7"/>
      <c r="B741" s="7"/>
      <c r="C741" s="7"/>
      <c r="F741" s="69"/>
      <c r="G741" s="70"/>
      <c r="J741" s="100"/>
      <c r="K741" s="97"/>
    </row>
    <row r="742" spans="1:11" x14ac:dyDescent="0.3">
      <c r="A742" s="7"/>
      <c r="B742" s="7"/>
      <c r="C742" s="7"/>
      <c r="F742" s="69"/>
      <c r="G742" s="70"/>
      <c r="J742" s="100"/>
      <c r="K742" s="97"/>
    </row>
    <row r="743" spans="1:11" x14ac:dyDescent="0.3">
      <c r="A743" s="7"/>
      <c r="B743" s="7"/>
      <c r="C743" s="7"/>
      <c r="F743" s="69"/>
      <c r="G743" s="70"/>
      <c r="J743" s="100"/>
      <c r="K743" s="97"/>
    </row>
    <row r="744" spans="1:11" x14ac:dyDescent="0.3">
      <c r="A744" s="7"/>
      <c r="B744" s="7"/>
      <c r="C744" s="7"/>
      <c r="F744" s="69"/>
      <c r="G744" s="70"/>
      <c r="J744" s="100"/>
      <c r="K744" s="97"/>
    </row>
    <row r="745" spans="1:11" x14ac:dyDescent="0.3">
      <c r="A745" s="7"/>
      <c r="B745" s="7"/>
      <c r="C745" s="7"/>
      <c r="F745" s="69"/>
      <c r="G745" s="70"/>
      <c r="J745" s="100"/>
      <c r="K745" s="97"/>
    </row>
    <row r="746" spans="1:11" x14ac:dyDescent="0.3">
      <c r="A746" s="7"/>
      <c r="B746" s="7"/>
      <c r="C746" s="7"/>
      <c r="F746" s="69"/>
      <c r="G746" s="70"/>
      <c r="J746" s="100"/>
      <c r="K746" s="97"/>
    </row>
    <row r="747" spans="1:11" x14ac:dyDescent="0.3">
      <c r="A747" s="7"/>
      <c r="B747" s="7"/>
      <c r="C747" s="7"/>
      <c r="D747" s="7"/>
      <c r="E747" s="91"/>
      <c r="F747" s="69"/>
      <c r="G747" s="70"/>
      <c r="J747" s="100"/>
      <c r="K747" s="97"/>
    </row>
    <row r="748" spans="1:11" x14ac:dyDescent="0.3">
      <c r="A748" s="7"/>
      <c r="B748" s="7"/>
      <c r="C748" s="7"/>
      <c r="D748" s="7"/>
      <c r="E748" s="91"/>
      <c r="F748" s="69"/>
      <c r="G748" s="70"/>
      <c r="J748" s="100"/>
      <c r="K748" s="97"/>
    </row>
    <row r="749" spans="1:11" x14ac:dyDescent="0.3">
      <c r="A749" s="7"/>
      <c r="B749" s="7"/>
      <c r="C749" s="7"/>
      <c r="D749" s="7"/>
      <c r="E749" s="91"/>
      <c r="F749" s="69"/>
      <c r="G749" s="70"/>
      <c r="J749" s="100"/>
      <c r="K749" s="97"/>
    </row>
    <row r="750" spans="1:11" x14ac:dyDescent="0.3">
      <c r="A750" s="7"/>
      <c r="B750" s="7"/>
      <c r="C750" s="7"/>
      <c r="D750" s="7"/>
      <c r="E750" s="91"/>
      <c r="F750" s="69"/>
      <c r="G750" s="70"/>
      <c r="J750" s="100"/>
      <c r="K750" s="97"/>
    </row>
    <row r="751" spans="1:11" x14ac:dyDescent="0.3">
      <c r="A751" s="7"/>
      <c r="B751" s="7"/>
      <c r="C751" s="7"/>
      <c r="D751" s="7"/>
      <c r="E751" s="91"/>
      <c r="F751" s="69"/>
      <c r="G751" s="70"/>
      <c r="J751" s="100"/>
      <c r="K751" s="97"/>
    </row>
    <row r="752" spans="1:11" x14ac:dyDescent="0.3">
      <c r="A752" s="7"/>
      <c r="B752" s="7"/>
      <c r="C752" s="7"/>
      <c r="D752" s="7"/>
      <c r="E752" s="91"/>
      <c r="F752" s="69"/>
      <c r="G752" s="70"/>
      <c r="J752" s="100"/>
      <c r="K752" s="97"/>
    </row>
    <row r="753" spans="1:11" x14ac:dyDescent="0.3">
      <c r="A753" s="7"/>
      <c r="B753" s="7"/>
      <c r="C753" s="7"/>
      <c r="D753" s="7"/>
      <c r="E753" s="91"/>
      <c r="F753" s="69"/>
      <c r="G753" s="70"/>
      <c r="J753" s="100"/>
      <c r="K753" s="97"/>
    </row>
    <row r="754" spans="1:11" x14ac:dyDescent="0.3">
      <c r="A754" s="7"/>
      <c r="B754" s="7"/>
      <c r="C754" s="7"/>
      <c r="D754" s="7"/>
      <c r="E754" s="91"/>
      <c r="F754" s="69"/>
      <c r="G754" s="70"/>
      <c r="J754" s="100"/>
      <c r="K754" s="97"/>
    </row>
    <row r="755" spans="1:11" x14ac:dyDescent="0.3">
      <c r="A755" s="7"/>
      <c r="B755" s="7"/>
      <c r="C755" s="7"/>
      <c r="D755" s="7"/>
      <c r="E755" s="91"/>
      <c r="F755" s="69"/>
      <c r="G755" s="70"/>
      <c r="J755" s="100"/>
      <c r="K755" s="97"/>
    </row>
    <row r="756" spans="1:11" x14ac:dyDescent="0.3">
      <c r="A756" s="7"/>
      <c r="B756" s="7"/>
      <c r="C756" s="7"/>
      <c r="D756" s="7"/>
      <c r="E756" s="91"/>
      <c r="F756" s="69"/>
      <c r="G756" s="70"/>
      <c r="J756" s="100"/>
      <c r="K756" s="97"/>
    </row>
    <row r="757" spans="1:11" x14ac:dyDescent="0.3">
      <c r="A757" s="7"/>
      <c r="B757" s="7"/>
      <c r="C757" s="7"/>
      <c r="D757" s="7"/>
      <c r="E757" s="91"/>
      <c r="F757" s="69"/>
      <c r="G757" s="70"/>
      <c r="J757" s="100"/>
      <c r="K757" s="97"/>
    </row>
    <row r="758" spans="1:11" x14ac:dyDescent="0.3">
      <c r="A758" s="7"/>
      <c r="B758" s="7"/>
      <c r="C758" s="7"/>
      <c r="D758" s="7"/>
      <c r="E758" s="91"/>
      <c r="F758" s="69"/>
      <c r="G758" s="70"/>
      <c r="J758" s="100"/>
      <c r="K758" s="97"/>
    </row>
    <row r="759" spans="1:11" x14ac:dyDescent="0.3">
      <c r="A759" s="7"/>
      <c r="B759" s="7"/>
      <c r="C759" s="7"/>
      <c r="D759" s="7"/>
      <c r="E759" s="91"/>
      <c r="F759" s="69"/>
      <c r="G759" s="70"/>
      <c r="J759" s="100"/>
      <c r="K759" s="97"/>
    </row>
    <row r="760" spans="1:11" x14ac:dyDescent="0.3">
      <c r="A760" s="7"/>
      <c r="B760" s="7"/>
      <c r="C760" s="7"/>
      <c r="D760" s="7"/>
      <c r="E760" s="91"/>
      <c r="F760" s="69"/>
      <c r="G760" s="70"/>
      <c r="J760" s="100"/>
      <c r="K760" s="97"/>
    </row>
    <row r="761" spans="1:11" x14ac:dyDescent="0.3">
      <c r="A761" s="7"/>
      <c r="B761" s="7"/>
      <c r="C761" s="7"/>
      <c r="D761" s="7"/>
      <c r="E761" s="91"/>
      <c r="F761" s="69"/>
      <c r="G761" s="70"/>
      <c r="J761" s="100"/>
      <c r="K761" s="97"/>
    </row>
    <row r="762" spans="1:11" x14ac:dyDescent="0.3">
      <c r="A762" s="7"/>
      <c r="B762" s="7"/>
      <c r="C762" s="7"/>
      <c r="D762" s="7"/>
      <c r="E762" s="91"/>
      <c r="F762" s="69"/>
      <c r="G762" s="70"/>
      <c r="J762" s="100"/>
      <c r="K762" s="97"/>
    </row>
    <row r="763" spans="1:11" x14ac:dyDescent="0.3">
      <c r="A763" s="7"/>
      <c r="B763" s="7"/>
      <c r="C763" s="7"/>
      <c r="D763" s="7"/>
      <c r="E763" s="91"/>
      <c r="F763" s="69"/>
      <c r="G763" s="70"/>
      <c r="J763" s="100"/>
      <c r="K763" s="97"/>
    </row>
    <row r="764" spans="1:11" x14ac:dyDescent="0.3">
      <c r="A764" s="7"/>
      <c r="B764" s="7"/>
      <c r="C764" s="7"/>
      <c r="D764" s="7"/>
      <c r="E764" s="91"/>
      <c r="F764" s="69"/>
      <c r="G764" s="70"/>
      <c r="J764" s="100"/>
      <c r="K764" s="97"/>
    </row>
    <row r="765" spans="1:11" x14ac:dyDescent="0.3">
      <c r="A765" s="7"/>
      <c r="B765" s="7"/>
      <c r="C765" s="7"/>
      <c r="D765" s="7"/>
      <c r="E765" s="91"/>
      <c r="F765" s="69"/>
      <c r="G765" s="70"/>
      <c r="J765" s="100"/>
      <c r="K765" s="97"/>
    </row>
    <row r="766" spans="1:11" x14ac:dyDescent="0.3">
      <c r="A766" s="7"/>
      <c r="B766" s="7"/>
      <c r="C766" s="7"/>
      <c r="D766" s="7"/>
      <c r="E766" s="91"/>
      <c r="F766" s="69"/>
      <c r="G766" s="70"/>
      <c r="J766" s="100"/>
      <c r="K766" s="97"/>
    </row>
    <row r="767" spans="1:11" x14ac:dyDescent="0.3">
      <c r="A767" s="7"/>
      <c r="B767" s="7"/>
      <c r="C767" s="7"/>
      <c r="D767" s="7"/>
      <c r="E767" s="91"/>
      <c r="F767" s="69"/>
      <c r="G767" s="70"/>
      <c r="J767" s="100"/>
      <c r="K767" s="97"/>
    </row>
    <row r="768" spans="1:11" x14ac:dyDescent="0.3">
      <c r="A768" s="7"/>
      <c r="B768" s="7"/>
      <c r="C768" s="7"/>
      <c r="D768" s="7"/>
      <c r="E768" s="91"/>
      <c r="F768" s="69"/>
      <c r="G768" s="70"/>
      <c r="J768" s="100"/>
      <c r="K768" s="97"/>
    </row>
    <row r="769" spans="1:11" x14ac:dyDescent="0.3">
      <c r="A769" s="7"/>
      <c r="B769" s="7"/>
      <c r="C769" s="7"/>
      <c r="D769" s="7"/>
      <c r="E769" s="91"/>
      <c r="F769" s="69"/>
      <c r="G769" s="70"/>
      <c r="J769" s="100"/>
      <c r="K769" s="97"/>
    </row>
    <row r="770" spans="1:11" x14ac:dyDescent="0.3">
      <c r="A770" s="7"/>
      <c r="B770" s="7"/>
      <c r="C770" s="7"/>
      <c r="D770" s="7"/>
      <c r="E770" s="91"/>
      <c r="F770" s="69"/>
      <c r="G770" s="70"/>
      <c r="J770" s="100"/>
      <c r="K770" s="97"/>
    </row>
    <row r="771" spans="1:11" x14ac:dyDescent="0.3">
      <c r="A771" s="7"/>
      <c r="B771" s="7"/>
      <c r="C771" s="7"/>
      <c r="D771" s="7"/>
      <c r="E771" s="91"/>
      <c r="F771" s="69"/>
      <c r="G771" s="70"/>
      <c r="J771" s="100"/>
      <c r="K771" s="97"/>
    </row>
    <row r="772" spans="1:11" x14ac:dyDescent="0.3">
      <c r="A772" s="7"/>
      <c r="B772" s="7"/>
      <c r="C772" s="7"/>
      <c r="D772" s="7"/>
      <c r="E772" s="91"/>
      <c r="F772" s="69"/>
      <c r="G772" s="70"/>
      <c r="J772" s="100"/>
      <c r="K772" s="97"/>
    </row>
    <row r="773" spans="1:11" x14ac:dyDescent="0.3">
      <c r="A773" s="7"/>
      <c r="B773" s="7"/>
      <c r="C773" s="7"/>
      <c r="D773" s="7"/>
      <c r="E773" s="91"/>
      <c r="F773" s="69"/>
      <c r="G773" s="70"/>
      <c r="J773" s="100"/>
      <c r="K773" s="97"/>
    </row>
    <row r="774" spans="1:11" x14ac:dyDescent="0.3">
      <c r="A774" s="7"/>
      <c r="B774" s="7"/>
      <c r="C774" s="7"/>
      <c r="D774" s="7"/>
      <c r="E774" s="91"/>
      <c r="F774" s="69"/>
      <c r="G774" s="70"/>
      <c r="J774" s="100"/>
      <c r="K774" s="97"/>
    </row>
    <row r="775" spans="1:11" x14ac:dyDescent="0.3">
      <c r="A775" s="7"/>
      <c r="B775" s="7"/>
      <c r="C775" s="7"/>
      <c r="D775" s="7"/>
      <c r="E775" s="91"/>
      <c r="F775" s="69"/>
      <c r="G775" s="70"/>
      <c r="J775" s="100"/>
      <c r="K775" s="97"/>
    </row>
    <row r="776" spans="1:11" x14ac:dyDescent="0.3">
      <c r="A776" s="7"/>
      <c r="B776" s="7"/>
      <c r="C776" s="7"/>
      <c r="D776" s="7"/>
      <c r="E776" s="91"/>
      <c r="F776" s="69"/>
      <c r="G776" s="70"/>
      <c r="J776" s="100"/>
      <c r="K776" s="97"/>
    </row>
    <row r="777" spans="1:11" x14ac:dyDescent="0.3">
      <c r="A777" s="7"/>
      <c r="B777" s="7"/>
      <c r="C777" s="7"/>
      <c r="D777" s="7"/>
      <c r="E777" s="91"/>
      <c r="F777" s="69"/>
      <c r="G777" s="70"/>
      <c r="J777" s="100"/>
      <c r="K777" s="97"/>
    </row>
    <row r="778" spans="1:11" x14ac:dyDescent="0.3">
      <c r="A778" s="7"/>
      <c r="B778" s="7"/>
      <c r="C778" s="7"/>
      <c r="D778" s="7"/>
      <c r="E778" s="91"/>
      <c r="F778" s="69"/>
      <c r="G778" s="70"/>
      <c r="J778" s="100"/>
      <c r="K778" s="97"/>
    </row>
    <row r="779" spans="1:11" x14ac:dyDescent="0.3">
      <c r="A779" s="7"/>
      <c r="B779" s="7"/>
      <c r="C779" s="7"/>
      <c r="D779" s="7"/>
      <c r="E779" s="91"/>
      <c r="F779" s="69"/>
      <c r="G779" s="70"/>
      <c r="J779" s="100"/>
      <c r="K779" s="97"/>
    </row>
    <row r="780" spans="1:11" x14ac:dyDescent="0.3">
      <c r="A780" s="7"/>
      <c r="B780" s="7"/>
      <c r="C780" s="7"/>
      <c r="D780" s="7"/>
      <c r="E780" s="91"/>
      <c r="F780" s="69"/>
      <c r="G780" s="70"/>
      <c r="J780" s="100"/>
      <c r="K780" s="97"/>
    </row>
    <row r="781" spans="1:11" x14ac:dyDescent="0.3">
      <c r="A781" s="7"/>
      <c r="B781" s="7"/>
      <c r="C781" s="7"/>
      <c r="D781" s="7"/>
      <c r="E781" s="91"/>
      <c r="F781" s="69"/>
      <c r="G781" s="70"/>
      <c r="J781" s="100"/>
      <c r="K781" s="97"/>
    </row>
    <row r="782" spans="1:11" x14ac:dyDescent="0.3">
      <c r="A782" s="7"/>
      <c r="B782" s="7"/>
      <c r="C782" s="7"/>
      <c r="D782" s="7"/>
      <c r="E782" s="91"/>
      <c r="F782" s="69"/>
      <c r="G782" s="70"/>
      <c r="J782" s="100"/>
      <c r="K782" s="97"/>
    </row>
    <row r="783" spans="1:11" x14ac:dyDescent="0.3">
      <c r="A783" s="7"/>
      <c r="B783" s="7"/>
      <c r="C783" s="7"/>
      <c r="D783" s="7"/>
      <c r="E783" s="91"/>
      <c r="F783" s="69"/>
      <c r="G783" s="70"/>
      <c r="J783" s="100"/>
      <c r="K783" s="97"/>
    </row>
    <row r="784" spans="1:11" x14ac:dyDescent="0.3">
      <c r="A784" s="7"/>
      <c r="B784" s="7"/>
      <c r="C784" s="7"/>
      <c r="D784" s="7"/>
      <c r="E784" s="91"/>
      <c r="F784" s="69"/>
      <c r="G784" s="70"/>
      <c r="J784" s="100"/>
      <c r="K784" s="97"/>
    </row>
    <row r="785" spans="1:11" x14ac:dyDescent="0.3">
      <c r="A785" s="7"/>
      <c r="B785" s="7"/>
      <c r="C785" s="7"/>
      <c r="D785" s="7"/>
      <c r="E785" s="91"/>
      <c r="F785" s="69"/>
      <c r="G785" s="70"/>
      <c r="J785" s="100"/>
      <c r="K785" s="97"/>
    </row>
    <row r="786" spans="1:11" x14ac:dyDescent="0.3">
      <c r="A786" s="7"/>
      <c r="B786" s="7"/>
      <c r="C786" s="7"/>
      <c r="D786" s="7"/>
      <c r="E786" s="91"/>
      <c r="F786" s="69"/>
      <c r="G786" s="70"/>
      <c r="J786" s="100"/>
      <c r="K786" s="97"/>
    </row>
    <row r="787" spans="1:11" x14ac:dyDescent="0.3">
      <c r="A787" s="7"/>
      <c r="B787" s="7"/>
      <c r="C787" s="7"/>
      <c r="D787" s="7"/>
      <c r="E787" s="91"/>
      <c r="F787" s="69"/>
      <c r="G787" s="70"/>
      <c r="J787" s="100"/>
      <c r="K787" s="97"/>
    </row>
    <row r="788" spans="1:11" x14ac:dyDescent="0.3">
      <c r="A788" s="7"/>
      <c r="B788" s="7"/>
      <c r="C788" s="7"/>
      <c r="D788" s="7"/>
      <c r="E788" s="91"/>
      <c r="F788" s="69"/>
      <c r="G788" s="70"/>
      <c r="J788" s="100"/>
      <c r="K788" s="97"/>
    </row>
    <row r="789" spans="1:11" x14ac:dyDescent="0.3">
      <c r="A789" s="7"/>
      <c r="B789" s="7"/>
      <c r="C789" s="7"/>
      <c r="D789" s="7"/>
      <c r="E789" s="91"/>
      <c r="F789" s="69"/>
      <c r="G789" s="70"/>
      <c r="J789" s="100"/>
      <c r="K789" s="97"/>
    </row>
    <row r="790" spans="1:11" x14ac:dyDescent="0.3">
      <c r="A790" s="7"/>
      <c r="B790" s="7"/>
      <c r="C790" s="7"/>
      <c r="D790" s="7"/>
      <c r="E790" s="91"/>
      <c r="F790" s="69"/>
      <c r="G790" s="70"/>
      <c r="J790" s="100"/>
      <c r="K790" s="97"/>
    </row>
    <row r="791" spans="1:11" x14ac:dyDescent="0.3">
      <c r="A791" s="7"/>
      <c r="B791" s="7"/>
      <c r="C791" s="7"/>
      <c r="D791" s="7"/>
      <c r="E791" s="91"/>
      <c r="F791" s="69"/>
      <c r="G791" s="70"/>
      <c r="J791" s="100"/>
      <c r="K791" s="97"/>
    </row>
    <row r="792" spans="1:11" x14ac:dyDescent="0.3">
      <c r="A792" s="7"/>
      <c r="B792" s="7"/>
      <c r="C792" s="7"/>
      <c r="D792" s="7"/>
      <c r="E792" s="91"/>
      <c r="F792" s="69"/>
      <c r="G792" s="70"/>
      <c r="J792" s="100"/>
      <c r="K792" s="97"/>
    </row>
    <row r="793" spans="1:11" x14ac:dyDescent="0.3">
      <c r="A793" s="7"/>
      <c r="B793" s="7"/>
      <c r="C793" s="7"/>
      <c r="D793" s="7"/>
      <c r="E793" s="91"/>
      <c r="F793" s="69"/>
      <c r="G793" s="70"/>
      <c r="J793" s="100"/>
      <c r="K793" s="97"/>
    </row>
    <row r="794" spans="1:11" x14ac:dyDescent="0.3">
      <c r="A794" s="7"/>
      <c r="B794" s="7"/>
      <c r="C794" s="7"/>
      <c r="D794" s="7"/>
      <c r="E794" s="91"/>
      <c r="F794" s="69"/>
      <c r="G794" s="70"/>
      <c r="J794" s="100"/>
      <c r="K794" s="97"/>
    </row>
    <row r="795" spans="1:11" x14ac:dyDescent="0.3">
      <c r="A795" s="7"/>
      <c r="B795" s="7"/>
      <c r="C795" s="7"/>
      <c r="D795" s="7"/>
      <c r="E795" s="91"/>
      <c r="F795" s="69"/>
      <c r="G795" s="70"/>
      <c r="J795" s="100"/>
      <c r="K795" s="97"/>
    </row>
    <row r="796" spans="1:11" x14ac:dyDescent="0.3">
      <c r="A796" s="7"/>
      <c r="B796" s="7"/>
      <c r="C796" s="7"/>
      <c r="D796" s="7"/>
      <c r="E796" s="91"/>
      <c r="F796" s="69"/>
      <c r="G796" s="70"/>
      <c r="J796" s="100"/>
      <c r="K796" s="97"/>
    </row>
    <row r="797" spans="1:11" x14ac:dyDescent="0.3">
      <c r="A797" s="7"/>
      <c r="B797" s="7"/>
      <c r="C797" s="7"/>
      <c r="D797" s="7"/>
      <c r="E797" s="91"/>
      <c r="F797" s="69"/>
      <c r="G797" s="70"/>
      <c r="J797" s="100"/>
      <c r="K797" s="97"/>
    </row>
    <row r="798" spans="1:11" x14ac:dyDescent="0.3">
      <c r="A798" s="7"/>
      <c r="B798" s="7"/>
      <c r="C798" s="7"/>
      <c r="D798" s="7"/>
      <c r="E798" s="91"/>
      <c r="F798" s="69"/>
      <c r="G798" s="70"/>
      <c r="J798" s="100"/>
      <c r="K798" s="97"/>
    </row>
    <row r="799" spans="1:11" x14ac:dyDescent="0.3">
      <c r="A799" s="7"/>
      <c r="B799" s="7"/>
      <c r="C799" s="7"/>
      <c r="D799" s="7"/>
      <c r="E799" s="91"/>
      <c r="F799" s="69"/>
      <c r="G799" s="70"/>
      <c r="J799" s="100"/>
      <c r="K799" s="97"/>
    </row>
    <row r="800" spans="1:11" x14ac:dyDescent="0.3">
      <c r="A800" s="7"/>
      <c r="B800" s="7"/>
      <c r="C800" s="7"/>
      <c r="D800" s="7"/>
      <c r="E800" s="91"/>
      <c r="F800" s="69"/>
      <c r="G800" s="70"/>
      <c r="J800" s="100"/>
      <c r="K800" s="97"/>
    </row>
    <row r="801" spans="1:11" x14ac:dyDescent="0.3">
      <c r="A801" s="7"/>
      <c r="B801" s="7"/>
      <c r="C801" s="7"/>
      <c r="D801" s="7"/>
      <c r="E801" s="91"/>
      <c r="F801" s="69"/>
      <c r="G801" s="70"/>
      <c r="J801" s="100"/>
      <c r="K801" s="97"/>
    </row>
    <row r="802" spans="1:11" x14ac:dyDescent="0.3">
      <c r="A802" s="7"/>
      <c r="B802" s="7"/>
      <c r="C802" s="7"/>
      <c r="D802" s="7"/>
      <c r="E802" s="91"/>
      <c r="F802" s="69"/>
      <c r="G802" s="70"/>
      <c r="J802" s="100"/>
      <c r="K802" s="97"/>
    </row>
    <row r="803" spans="1:11" x14ac:dyDescent="0.3">
      <c r="A803" s="7"/>
      <c r="B803" s="7"/>
      <c r="C803" s="7"/>
      <c r="D803" s="7"/>
      <c r="E803" s="91"/>
      <c r="F803" s="69"/>
      <c r="G803" s="70"/>
      <c r="J803" s="100"/>
      <c r="K803" s="97"/>
    </row>
    <row r="804" spans="1:11" x14ac:dyDescent="0.3">
      <c r="A804" s="7"/>
      <c r="B804" s="7"/>
      <c r="C804" s="7"/>
      <c r="D804" s="7"/>
      <c r="E804" s="91"/>
      <c r="F804" s="69"/>
      <c r="G804" s="70"/>
      <c r="J804" s="100"/>
      <c r="K804" s="97"/>
    </row>
    <row r="805" spans="1:11" x14ac:dyDescent="0.3">
      <c r="A805" s="7"/>
      <c r="B805" s="7"/>
      <c r="C805" s="7"/>
      <c r="D805" s="7"/>
      <c r="E805" s="91"/>
      <c r="F805" s="69"/>
      <c r="G805" s="70"/>
      <c r="J805" s="100"/>
      <c r="K805" s="97"/>
    </row>
    <row r="806" spans="1:11" x14ac:dyDescent="0.3">
      <c r="A806" s="7"/>
      <c r="B806" s="7"/>
      <c r="C806" s="7"/>
      <c r="D806" s="7"/>
      <c r="E806" s="91"/>
      <c r="F806" s="69"/>
      <c r="G806" s="70"/>
      <c r="J806" s="100"/>
      <c r="K806" s="97"/>
    </row>
    <row r="807" spans="1:11" x14ac:dyDescent="0.3">
      <c r="A807" s="7"/>
      <c r="B807" s="7"/>
      <c r="C807" s="7"/>
      <c r="D807" s="7"/>
      <c r="E807" s="91"/>
      <c r="F807" s="69"/>
      <c r="G807" s="70"/>
      <c r="J807" s="100"/>
      <c r="K807" s="97"/>
    </row>
    <row r="808" spans="1:11" x14ac:dyDescent="0.3">
      <c r="A808" s="7"/>
      <c r="B808" s="7"/>
      <c r="C808" s="7"/>
      <c r="D808" s="7"/>
      <c r="E808" s="91"/>
      <c r="F808" s="69"/>
      <c r="G808" s="70"/>
      <c r="J808" s="100"/>
      <c r="K808" s="97"/>
    </row>
    <row r="809" spans="1:11" x14ac:dyDescent="0.3">
      <c r="A809" s="7"/>
      <c r="B809" s="7"/>
      <c r="C809" s="7"/>
      <c r="D809" s="7"/>
      <c r="E809" s="91"/>
      <c r="F809" s="69"/>
      <c r="G809" s="70"/>
      <c r="J809" s="100"/>
      <c r="K809" s="97"/>
    </row>
    <row r="810" spans="1:11" x14ac:dyDescent="0.3">
      <c r="A810" s="7"/>
      <c r="B810" s="7"/>
      <c r="C810" s="7"/>
      <c r="D810" s="7"/>
      <c r="E810" s="91"/>
      <c r="F810" s="69"/>
      <c r="G810" s="70"/>
      <c r="J810" s="100"/>
      <c r="K810" s="97"/>
    </row>
    <row r="811" spans="1:11" x14ac:dyDescent="0.3">
      <c r="A811" s="7"/>
      <c r="B811" s="7"/>
      <c r="C811" s="7"/>
      <c r="D811" s="7"/>
      <c r="E811" s="91"/>
      <c r="F811" s="69"/>
      <c r="G811" s="70"/>
      <c r="J811" s="100"/>
      <c r="K811" s="97"/>
    </row>
    <row r="812" spans="1:11" x14ac:dyDescent="0.3">
      <c r="A812" s="7"/>
      <c r="B812" s="7"/>
      <c r="C812" s="7"/>
      <c r="D812" s="7"/>
      <c r="E812" s="91"/>
      <c r="F812" s="69"/>
      <c r="G812" s="70"/>
      <c r="J812" s="100"/>
      <c r="K812" s="97"/>
    </row>
    <row r="813" spans="1:11" x14ac:dyDescent="0.3">
      <c r="A813" s="7"/>
      <c r="B813" s="7"/>
      <c r="C813" s="7"/>
      <c r="D813" s="7"/>
      <c r="E813" s="91"/>
      <c r="F813" s="69"/>
      <c r="G813" s="70"/>
      <c r="J813" s="100"/>
      <c r="K813" s="97"/>
    </row>
    <row r="814" spans="1:11" x14ac:dyDescent="0.3">
      <c r="A814" s="7"/>
      <c r="B814" s="7"/>
      <c r="C814" s="7"/>
      <c r="D814" s="7"/>
      <c r="E814" s="91"/>
      <c r="F814" s="69"/>
      <c r="G814" s="70"/>
      <c r="J814" s="100"/>
      <c r="K814" s="97"/>
    </row>
    <row r="815" spans="1:11" x14ac:dyDescent="0.3">
      <c r="A815" s="7"/>
      <c r="B815" s="7"/>
      <c r="C815" s="7"/>
      <c r="D815" s="7"/>
      <c r="E815" s="91"/>
      <c r="F815" s="69"/>
      <c r="G815" s="70"/>
      <c r="J815" s="100"/>
      <c r="K815" s="97"/>
    </row>
    <row r="816" spans="1:11" x14ac:dyDescent="0.3">
      <c r="A816" s="7"/>
      <c r="B816" s="7"/>
      <c r="C816" s="7"/>
      <c r="D816" s="7"/>
      <c r="E816" s="91"/>
      <c r="F816" s="69"/>
      <c r="G816" s="70"/>
      <c r="J816" s="100"/>
      <c r="K816" s="97"/>
    </row>
    <row r="817" spans="1:11" x14ac:dyDescent="0.3">
      <c r="A817" s="7"/>
      <c r="B817" s="7"/>
      <c r="C817" s="7"/>
      <c r="D817" s="7"/>
      <c r="E817" s="91"/>
      <c r="F817" s="69"/>
      <c r="G817" s="70"/>
      <c r="J817" s="100"/>
      <c r="K817" s="97"/>
    </row>
    <row r="818" spans="1:11" x14ac:dyDescent="0.3">
      <c r="A818" s="7"/>
      <c r="B818" s="7"/>
      <c r="C818" s="7"/>
      <c r="D818" s="7"/>
      <c r="E818" s="91"/>
      <c r="F818" s="69"/>
      <c r="G818" s="70"/>
      <c r="J818" s="100"/>
      <c r="K818" s="97"/>
    </row>
    <row r="819" spans="1:11" x14ac:dyDescent="0.3">
      <c r="A819" s="7"/>
      <c r="B819" s="7"/>
      <c r="C819" s="7"/>
      <c r="D819" s="7"/>
      <c r="E819" s="91"/>
      <c r="F819" s="69"/>
      <c r="G819" s="70"/>
      <c r="J819" s="100"/>
      <c r="K819" s="97"/>
    </row>
    <row r="820" spans="1:11" x14ac:dyDescent="0.3">
      <c r="A820" s="7"/>
      <c r="B820" s="7"/>
      <c r="C820" s="7"/>
      <c r="D820" s="7"/>
      <c r="E820" s="91"/>
      <c r="F820" s="69"/>
      <c r="G820" s="70"/>
      <c r="J820" s="100"/>
      <c r="K820" s="97"/>
    </row>
    <row r="821" spans="1:11" x14ac:dyDescent="0.3">
      <c r="A821" s="7"/>
      <c r="B821" s="7"/>
      <c r="C821" s="7"/>
      <c r="D821" s="7"/>
      <c r="E821" s="91"/>
      <c r="F821" s="69"/>
      <c r="G821" s="70"/>
      <c r="J821" s="100"/>
      <c r="K821" s="97"/>
    </row>
    <row r="822" spans="1:11" x14ac:dyDescent="0.3">
      <c r="A822" s="7"/>
      <c r="B822" s="7"/>
      <c r="C822" s="7"/>
      <c r="D822" s="7"/>
      <c r="E822" s="91"/>
      <c r="F822" s="69"/>
      <c r="G822" s="70"/>
      <c r="J822" s="100"/>
      <c r="K822" s="97"/>
    </row>
    <row r="823" spans="1:11" x14ac:dyDescent="0.3">
      <c r="A823" s="7"/>
      <c r="B823" s="7"/>
      <c r="C823" s="7"/>
      <c r="D823" s="7"/>
      <c r="E823" s="91"/>
      <c r="F823" s="69"/>
      <c r="G823" s="70"/>
      <c r="J823" s="100"/>
      <c r="K823" s="97"/>
    </row>
    <row r="824" spans="1:11" x14ac:dyDescent="0.3">
      <c r="A824" s="7"/>
      <c r="B824" s="7"/>
      <c r="C824" s="7"/>
      <c r="D824" s="7"/>
      <c r="E824" s="91"/>
      <c r="F824" s="69"/>
      <c r="G824" s="70"/>
      <c r="J824" s="100"/>
      <c r="K824" s="97"/>
    </row>
    <row r="825" spans="1:11" x14ac:dyDescent="0.3">
      <c r="A825" s="7"/>
      <c r="B825" s="7"/>
      <c r="C825" s="7"/>
      <c r="D825" s="7"/>
      <c r="E825" s="91"/>
      <c r="F825" s="69"/>
      <c r="G825" s="70"/>
      <c r="J825" s="100"/>
      <c r="K825" s="97"/>
    </row>
    <row r="826" spans="1:11" x14ac:dyDescent="0.3">
      <c r="A826" s="7"/>
      <c r="B826" s="7"/>
      <c r="C826" s="7"/>
      <c r="D826" s="7"/>
      <c r="E826" s="91"/>
      <c r="F826" s="69"/>
      <c r="G826" s="70"/>
      <c r="J826" s="100"/>
      <c r="K826" s="97"/>
    </row>
    <row r="827" spans="1:11" x14ac:dyDescent="0.3">
      <c r="A827" s="7"/>
      <c r="B827" s="7"/>
      <c r="C827" s="7"/>
      <c r="D827" s="7"/>
      <c r="E827" s="91"/>
      <c r="F827" s="7"/>
      <c r="G827" s="70"/>
      <c r="J827" s="100"/>
      <c r="K827" s="97"/>
    </row>
    <row r="828" spans="1:11" x14ac:dyDescent="0.3">
      <c r="A828" s="7"/>
      <c r="B828" s="7"/>
      <c r="C828" s="7"/>
      <c r="D828" s="7"/>
      <c r="E828" s="91"/>
      <c r="F828" s="7"/>
      <c r="G828" s="70"/>
      <c r="J828" s="100"/>
      <c r="K828" s="97"/>
    </row>
    <row r="829" spans="1:11" x14ac:dyDescent="0.3">
      <c r="A829" s="7"/>
      <c r="B829" s="7"/>
      <c r="C829" s="7"/>
      <c r="D829" s="7"/>
      <c r="E829" s="91"/>
      <c r="F829" s="7"/>
      <c r="G829" s="70"/>
      <c r="J829" s="100"/>
      <c r="K829" s="97"/>
    </row>
    <row r="830" spans="1:11" x14ac:dyDescent="0.3">
      <c r="A830" s="7"/>
      <c r="B830" s="7"/>
      <c r="C830" s="7"/>
      <c r="D830" s="7"/>
      <c r="E830" s="91"/>
      <c r="F830" s="7"/>
      <c r="G830" s="70"/>
      <c r="J830" s="100"/>
      <c r="K830" s="97"/>
    </row>
    <row r="831" spans="1:11" x14ac:dyDescent="0.3">
      <c r="A831" s="7"/>
      <c r="B831" s="7"/>
      <c r="C831" s="7"/>
      <c r="D831" s="7"/>
      <c r="E831" s="91"/>
      <c r="F831" s="7"/>
      <c r="G831" s="70"/>
      <c r="J831" s="100"/>
      <c r="K831" s="97"/>
    </row>
    <row r="832" spans="1:11" x14ac:dyDescent="0.3">
      <c r="A832" s="7"/>
      <c r="B832" s="7"/>
      <c r="C832" s="7"/>
      <c r="D832" s="7"/>
      <c r="E832" s="91"/>
      <c r="F832" s="7"/>
      <c r="G832" s="70"/>
      <c r="J832" s="100"/>
      <c r="K832" s="97"/>
    </row>
    <row r="833" spans="1:11" x14ac:dyDescent="0.3">
      <c r="A833" s="7"/>
      <c r="B833" s="7"/>
      <c r="C833" s="7"/>
      <c r="D833" s="7"/>
      <c r="E833" s="91"/>
      <c r="F833" s="7"/>
      <c r="G833" s="70"/>
      <c r="J833" s="100"/>
      <c r="K833" s="97"/>
    </row>
    <row r="834" spans="1:11" x14ac:dyDescent="0.3">
      <c r="A834" s="7"/>
      <c r="B834" s="7"/>
      <c r="C834" s="7"/>
      <c r="D834" s="7"/>
      <c r="E834" s="91"/>
      <c r="F834" s="7"/>
      <c r="G834" s="70"/>
      <c r="J834" s="100"/>
      <c r="K834" s="97"/>
    </row>
    <row r="835" spans="1:11" x14ac:dyDescent="0.3">
      <c r="A835" s="7"/>
      <c r="B835" s="7"/>
      <c r="C835" s="7"/>
      <c r="D835" s="7"/>
      <c r="E835" s="91"/>
      <c r="F835" s="7"/>
      <c r="G835" s="70"/>
      <c r="J835" s="100"/>
      <c r="K835" s="97"/>
    </row>
    <row r="836" spans="1:11" x14ac:dyDescent="0.3">
      <c r="A836" s="7"/>
      <c r="B836" s="7"/>
      <c r="C836" s="7"/>
      <c r="D836" s="7"/>
      <c r="E836" s="91"/>
      <c r="F836" s="7"/>
      <c r="G836" s="70"/>
      <c r="J836" s="100"/>
      <c r="K836" s="97"/>
    </row>
    <row r="837" spans="1:11" x14ac:dyDescent="0.3">
      <c r="A837" s="7"/>
      <c r="B837" s="7"/>
      <c r="C837" s="7"/>
      <c r="D837" s="7"/>
      <c r="E837" s="91"/>
      <c r="F837" s="7"/>
      <c r="G837" s="70"/>
      <c r="J837" s="100"/>
      <c r="K837" s="97"/>
    </row>
    <row r="838" spans="1:11" x14ac:dyDescent="0.3">
      <c r="A838" s="7"/>
      <c r="B838" s="7"/>
      <c r="C838" s="7"/>
      <c r="D838" s="7"/>
      <c r="E838" s="91"/>
      <c r="F838" s="7"/>
      <c r="G838" s="70"/>
      <c r="J838" s="100"/>
      <c r="K838" s="97"/>
    </row>
    <row r="839" spans="1:11" x14ac:dyDescent="0.3">
      <c r="A839" s="7"/>
      <c r="B839" s="7"/>
      <c r="C839" s="7"/>
      <c r="D839" s="7"/>
      <c r="E839" s="91"/>
      <c r="F839" s="7"/>
      <c r="G839" s="70"/>
      <c r="J839" s="100"/>
      <c r="K839" s="97"/>
    </row>
    <row r="840" spans="1:11" x14ac:dyDescent="0.3">
      <c r="A840" s="7"/>
      <c r="B840" s="7"/>
      <c r="C840" s="7"/>
      <c r="D840" s="7"/>
      <c r="E840" s="91"/>
      <c r="F840" s="7"/>
      <c r="G840" s="70"/>
      <c r="J840" s="100"/>
      <c r="K840" s="97"/>
    </row>
    <row r="841" spans="1:11" x14ac:dyDescent="0.3">
      <c r="A841" s="7"/>
      <c r="B841" s="7"/>
      <c r="C841" s="7"/>
      <c r="D841" s="7"/>
      <c r="E841" s="91"/>
      <c r="F841" s="7"/>
      <c r="G841" s="70"/>
      <c r="J841" s="100"/>
      <c r="K841" s="97"/>
    </row>
    <row r="842" spans="1:11" x14ac:dyDescent="0.3">
      <c r="A842" s="7"/>
      <c r="B842" s="7"/>
      <c r="C842" s="7"/>
      <c r="D842" s="7"/>
      <c r="E842" s="91"/>
      <c r="F842" s="7"/>
      <c r="G842" s="70"/>
      <c r="J842" s="100"/>
      <c r="K842" s="97"/>
    </row>
    <row r="843" spans="1:11" x14ac:dyDescent="0.3">
      <c r="A843" s="7"/>
      <c r="B843" s="7"/>
      <c r="C843" s="7"/>
      <c r="D843" s="7"/>
      <c r="E843" s="91"/>
      <c r="F843" s="7"/>
      <c r="G843" s="70"/>
      <c r="J843" s="100"/>
      <c r="K843" s="97"/>
    </row>
    <row r="844" spans="1:11" x14ac:dyDescent="0.3">
      <c r="A844" s="7"/>
      <c r="B844" s="7"/>
      <c r="C844" s="7"/>
      <c r="D844" s="7"/>
      <c r="E844" s="91"/>
      <c r="F844" s="7"/>
      <c r="G844" s="70"/>
      <c r="J844" s="100"/>
      <c r="K844" s="97"/>
    </row>
    <row r="845" spans="1:11" x14ac:dyDescent="0.3">
      <c r="A845" s="7"/>
      <c r="B845" s="7"/>
      <c r="C845" s="7"/>
      <c r="D845" s="7"/>
      <c r="E845" s="91"/>
      <c r="F845" s="7"/>
      <c r="G845" s="70"/>
      <c r="J845" s="100"/>
      <c r="K845" s="97"/>
    </row>
    <row r="846" spans="1:11" x14ac:dyDescent="0.3">
      <c r="A846" s="7"/>
      <c r="B846" s="7"/>
      <c r="C846" s="7"/>
      <c r="D846" s="7"/>
      <c r="E846" s="91"/>
      <c r="F846" s="7"/>
      <c r="G846" s="70"/>
      <c r="J846" s="100"/>
      <c r="K846" s="97"/>
    </row>
    <row r="847" spans="1:11" x14ac:dyDescent="0.3">
      <c r="A847" s="7"/>
      <c r="B847" s="7"/>
      <c r="C847" s="7"/>
      <c r="D847" s="7"/>
      <c r="E847" s="91"/>
      <c r="F847" s="7"/>
      <c r="G847" s="70"/>
    </row>
    <row r="848" spans="1:11" x14ac:dyDescent="0.3">
      <c r="A848" s="7"/>
      <c r="B848" s="7"/>
      <c r="C848" s="7"/>
      <c r="D848" s="7"/>
      <c r="E848" s="91"/>
      <c r="F848" s="7"/>
      <c r="G848" s="70"/>
    </row>
    <row r="849" spans="1:7" x14ac:dyDescent="0.3">
      <c r="A849" s="7"/>
      <c r="B849" s="7"/>
      <c r="C849" s="7"/>
      <c r="D849" s="7"/>
      <c r="E849" s="91"/>
      <c r="F849" s="7"/>
      <c r="G849" s="70"/>
    </row>
    <row r="850" spans="1:7" x14ac:dyDescent="0.3">
      <c r="A850" s="7"/>
      <c r="B850" s="7"/>
      <c r="C850" s="7"/>
      <c r="D850" s="7"/>
      <c r="E850" s="91"/>
      <c r="F850" s="7"/>
      <c r="G850" s="70"/>
    </row>
    <row r="851" spans="1:7" x14ac:dyDescent="0.3">
      <c r="A851" s="7"/>
      <c r="B851" s="7"/>
      <c r="C851" s="7"/>
      <c r="D851" s="7"/>
      <c r="E851" s="91"/>
      <c r="F851" s="7"/>
      <c r="G851" s="70"/>
    </row>
    <row r="852" spans="1:7" x14ac:dyDescent="0.3">
      <c r="A852" s="7"/>
      <c r="B852" s="7"/>
      <c r="C852" s="7"/>
      <c r="D852" s="7"/>
      <c r="E852" s="91"/>
      <c r="F852" s="7"/>
      <c r="G852" s="70"/>
    </row>
    <row r="853" spans="1:7" x14ac:dyDescent="0.3">
      <c r="A853" s="7"/>
      <c r="B853" s="7"/>
      <c r="C853" s="7"/>
      <c r="D853" s="7"/>
      <c r="E853" s="91"/>
      <c r="F853" s="7"/>
      <c r="G853" s="70"/>
    </row>
    <row r="854" spans="1:7" x14ac:dyDescent="0.3">
      <c r="A854" s="7"/>
      <c r="B854" s="7"/>
      <c r="C854" s="7"/>
      <c r="D854" s="7"/>
      <c r="E854" s="91"/>
      <c r="F854" s="7"/>
      <c r="G854" s="70"/>
    </row>
    <row r="855" spans="1:7" x14ac:dyDescent="0.3">
      <c r="A855" s="7"/>
      <c r="B855" s="7"/>
      <c r="C855" s="7"/>
      <c r="D855" s="7"/>
      <c r="E855" s="91"/>
      <c r="F855" s="7"/>
      <c r="G855" s="70"/>
    </row>
    <row r="856" spans="1:7" x14ac:dyDescent="0.3">
      <c r="A856" s="7"/>
      <c r="B856" s="7"/>
      <c r="C856" s="7"/>
      <c r="D856" s="7"/>
      <c r="E856" s="91"/>
      <c r="F856" s="7"/>
      <c r="G856" s="70"/>
    </row>
    <row r="858" spans="1:7" x14ac:dyDescent="0.3">
      <c r="G858" s="77"/>
    </row>
  </sheetData>
  <mergeCells count="1">
    <mergeCell ref="A3:G4"/>
  </mergeCells>
  <phoneticPr fontId="0" type="noConversion"/>
  <pageMargins left="0.44" right="0.25" top="0.69" bottom="0.34" header="0.34" footer="0.19"/>
  <pageSetup paperSize="9" scale="75" orientation="portrait" r:id="rId1"/>
  <headerFooter alignWithMargins="0">
    <oddFooter>&amp;R&amp;P</oddFooter>
  </headerFooter>
  <ignoredErrors>
    <ignoredError sqref="D69 D70:D76 D553:E576" numberStoredAsText="1"/>
    <ignoredError sqref="G242 G379 G50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2023</vt:lpstr>
      <vt:lpstr>'2023'!Заголовки_для_печати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Nonna</dc:creator>
  <cp:lastModifiedBy>MyCom</cp:lastModifiedBy>
  <cp:lastPrinted>2022-12-30T11:54:37Z</cp:lastPrinted>
  <dcterms:created xsi:type="dcterms:W3CDTF">2008-05-05T07:52:39Z</dcterms:created>
  <dcterms:modified xsi:type="dcterms:W3CDTF">2023-01-09T07:51:43Z</dcterms:modified>
</cp:coreProperties>
</file>